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4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<sst xmlns="http://schemas.openxmlformats.org/spreadsheetml/2006/main" count="83" uniqueCount="82">
  <si>
    <t>Наименование показателя</t>
  </si>
  <si>
    <t>Всего утверждено</t>
  </si>
  <si>
    <t>в том числе</t>
  </si>
  <si>
    <t xml:space="preserve">по бюджету </t>
  </si>
  <si>
    <t>ДОХОДЫ И ПОСТУПЛЕНИЯ</t>
  </si>
  <si>
    <t>по бюджету всего</t>
  </si>
  <si>
    <t xml:space="preserve">Субвенция </t>
  </si>
  <si>
    <t>по местным бюджетным средствам</t>
  </si>
  <si>
    <t>Местный (без программ)</t>
  </si>
  <si>
    <t>Программы</t>
  </si>
  <si>
    <t>внебюджетные средства</t>
  </si>
  <si>
    <t>Поступления из бюджета</t>
  </si>
  <si>
    <t xml:space="preserve">      доходы от платных образоват. услуг</t>
  </si>
  <si>
    <t xml:space="preserve">      доходы от предпринимат. деятельности</t>
  </si>
  <si>
    <t xml:space="preserve">      доходы от сдачи помещений в аренду</t>
  </si>
  <si>
    <t xml:space="preserve">      родительская плата в ДОУ</t>
  </si>
  <si>
    <t xml:space="preserve">      прочие доходы</t>
  </si>
  <si>
    <t>Всего доходов и поступлений</t>
  </si>
  <si>
    <t>РАСХОДЫ</t>
  </si>
  <si>
    <t>Оплата труда и начисления на оплату труда</t>
  </si>
  <si>
    <t xml:space="preserve">   Заработная плата, вт.ч.</t>
  </si>
  <si>
    <t xml:space="preserve">     - заработная плата</t>
  </si>
  <si>
    <t xml:space="preserve">    - классное руководство</t>
  </si>
  <si>
    <t xml:space="preserve">   Прочие выплаты, в т.ч.</t>
  </si>
  <si>
    <t xml:space="preserve">      -  компенсация за приобретение  книгоиздательской продукции</t>
  </si>
  <si>
    <t xml:space="preserve">      -   пособия матерям</t>
  </si>
  <si>
    <t xml:space="preserve">     - командировки в части оплаты суточных</t>
  </si>
  <si>
    <t xml:space="preserve">   Начисления на выплаты по оплате труда, в т.ч.</t>
  </si>
  <si>
    <t xml:space="preserve">       - начисления на з/пл</t>
  </si>
  <si>
    <t xml:space="preserve">      - классное руководство</t>
  </si>
  <si>
    <t>Оплата работ, услуг</t>
  </si>
  <si>
    <t xml:space="preserve">   Услуги связи</t>
  </si>
  <si>
    <t xml:space="preserve">   Транспортные услуги</t>
  </si>
  <si>
    <t xml:space="preserve">       - транспортные услуги</t>
  </si>
  <si>
    <t xml:space="preserve">       - командировки в части оплаты трасп.услуг</t>
  </si>
  <si>
    <t xml:space="preserve">   Коммунальные услуги, в т.ч.</t>
  </si>
  <si>
    <t xml:space="preserve">      - оплата отопления</t>
  </si>
  <si>
    <t xml:space="preserve">      - оплата газоснабжения</t>
  </si>
  <si>
    <t xml:space="preserve">      - оплата электроэнергии</t>
  </si>
  <si>
    <t xml:space="preserve">      - оплата водоснабжения</t>
  </si>
  <si>
    <t xml:space="preserve">   Арендная плата за пользование имуществом</t>
  </si>
  <si>
    <t xml:space="preserve">   Работы, услуги по содержанию имущества, в т.ч.</t>
  </si>
  <si>
    <t xml:space="preserve">      - содержание помещений в чистоте</t>
  </si>
  <si>
    <t xml:space="preserve">      - техническое содержание имущества</t>
  </si>
  <si>
    <t xml:space="preserve">      - текущий ремонт </t>
  </si>
  <si>
    <t xml:space="preserve">      - капитальный ремонт</t>
  </si>
  <si>
    <t xml:space="preserve">   Прочие работы, услуги, в т.ч.</t>
  </si>
  <si>
    <t xml:space="preserve">Прочие услуги </t>
  </si>
  <si>
    <t xml:space="preserve">     - услуги по огранизации питания</t>
  </si>
  <si>
    <t xml:space="preserve">     - командировки в части проживания</t>
  </si>
  <si>
    <t xml:space="preserve">     - страхование транспорта</t>
  </si>
  <si>
    <t xml:space="preserve">     - прочие</t>
  </si>
  <si>
    <t>Летние оздоровительные мероприятия</t>
  </si>
  <si>
    <t>Социальное обеспечение</t>
  </si>
  <si>
    <t xml:space="preserve">   Пособия по социальной помощи населению, в т.ч.</t>
  </si>
  <si>
    <t xml:space="preserve">      - Компенсциция в части оплаты родит. Платы</t>
  </si>
  <si>
    <t xml:space="preserve">      - Прочие</t>
  </si>
  <si>
    <t>Прочие расходы, в т.ч.</t>
  </si>
  <si>
    <t xml:space="preserve">      - стипендии</t>
  </si>
  <si>
    <t xml:space="preserve">      - штрафы, пени</t>
  </si>
  <si>
    <t xml:space="preserve">      - налоги</t>
  </si>
  <si>
    <t xml:space="preserve">     - гос.пошлина, лицензии и др. платежи и сборы </t>
  </si>
  <si>
    <t xml:space="preserve">     - прочие текущие расходы </t>
  </si>
  <si>
    <t>Поступление нефинансовых активов</t>
  </si>
  <si>
    <t xml:space="preserve">   Увеличение стоимости основных средств, в т.ч.</t>
  </si>
  <si>
    <t xml:space="preserve">      - учебники</t>
  </si>
  <si>
    <t xml:space="preserve">      - оборудование</t>
  </si>
  <si>
    <t xml:space="preserve">      - прочие расходные материалы</t>
  </si>
  <si>
    <t xml:space="preserve">   Увеличение стоимости материальных запасов в т.ч.</t>
  </si>
  <si>
    <t xml:space="preserve">   Увеличение стоимости материальных запасов</t>
  </si>
  <si>
    <t xml:space="preserve">       - Мягкий инвентарь</t>
  </si>
  <si>
    <t xml:space="preserve">      - медикаменты</t>
  </si>
  <si>
    <t xml:space="preserve">      - продукты питания</t>
  </si>
  <si>
    <t xml:space="preserve">      - ГСМ</t>
  </si>
  <si>
    <t xml:space="preserve">      - твердое топливо</t>
  </si>
  <si>
    <t xml:space="preserve">      - прочие материальные запасы</t>
  </si>
  <si>
    <t>ИТОГО РАСХОДОВ</t>
  </si>
  <si>
    <t>000</t>
  </si>
  <si>
    <t>Руководитель________________      /___________/</t>
  </si>
  <si>
    <r>
      <t xml:space="preserve">Главный бухгалтер </t>
    </r>
    <r>
      <rPr>
        <u val="single"/>
        <sz val="10"/>
        <rFont val="Arial Cyr"/>
        <family val="0"/>
      </rPr>
      <t>_____________</t>
    </r>
    <r>
      <rPr>
        <sz val="10"/>
        <rFont val="Arial Cyr"/>
        <family val="0"/>
      </rPr>
      <t xml:space="preserve">  /</t>
    </r>
    <r>
      <rPr>
        <u val="single"/>
        <sz val="10"/>
        <rFont val="Arial Cyr"/>
        <family val="0"/>
      </rPr>
      <t xml:space="preserve">                 </t>
    </r>
    <r>
      <rPr>
        <sz val="10"/>
        <rFont val="Arial Cyr"/>
        <family val="0"/>
      </rPr>
      <t xml:space="preserve"> /</t>
    </r>
  </si>
  <si>
    <r>
      <t>"</t>
    </r>
    <r>
      <rPr>
        <u val="single"/>
        <sz val="10"/>
        <rFont val="Arial Cyr"/>
        <family val="0"/>
      </rPr>
      <t xml:space="preserve">       </t>
    </r>
    <r>
      <rPr>
        <sz val="10"/>
        <rFont val="Arial Cyr"/>
        <family val="0"/>
      </rPr>
      <t>"</t>
    </r>
    <r>
      <rPr>
        <u val="single"/>
        <sz val="10"/>
        <rFont val="Arial Cyr"/>
        <family val="0"/>
      </rPr>
      <t xml:space="preserve">                             </t>
    </r>
    <r>
      <rPr>
        <sz val="10"/>
        <rFont val="Arial Cyr"/>
        <family val="0"/>
      </rPr>
      <t>2011 г.</t>
    </r>
  </si>
  <si>
    <t>МОУ СОШ №51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</si>
</sst>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7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wrapText="1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/>
      <protection/>
    </xf>
    <xf numFmtId="164" fontId="0" fillId="2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64" fontId="0" fillId="2" borderId="9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 locked="0"/>
    </xf>
    <xf numFmtId="164" fontId="0" fillId="0" borderId="15" xfId="0" applyNumberFormat="1" applyFont="1" applyFill="1" applyBorder="1" applyAlignment="1" applyProtection="1">
      <alignment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164" fontId="2" fillId="0" borderId="2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/>
      <protection/>
    </xf>
    <xf numFmtId="164" fontId="4" fillId="0" borderId="9" xfId="0" applyNumberFormat="1" applyFont="1" applyFill="1" applyBorder="1" applyAlignment="1" applyProtection="1">
      <alignment/>
      <protection/>
    </xf>
    <xf numFmtId="164" fontId="4" fillId="2" borderId="9" xfId="0" applyNumberFormat="1" applyFont="1" applyFill="1" applyBorder="1" applyAlignment="1" applyProtection="1">
      <alignment/>
      <protection/>
    </xf>
    <xf numFmtId="164" fontId="4" fillId="0" borderId="9" xfId="0" applyNumberFormat="1" applyFont="1" applyFill="1" applyBorder="1" applyAlignment="1" applyProtection="1">
      <alignment/>
      <protection locked="0"/>
    </xf>
    <xf numFmtId="164" fontId="4" fillId="2" borderId="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justify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justify" wrapText="1"/>
      <protection/>
    </xf>
    <xf numFmtId="0" fontId="2" fillId="0" borderId="11" xfId="0" applyFont="1" applyFill="1" applyBorder="1" applyAlignment="1" applyProtection="1">
      <alignment/>
      <protection/>
    </xf>
    <xf numFmtId="164" fontId="0" fillId="2" borderId="9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164" fontId="0" fillId="2" borderId="9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justify"/>
      <protection/>
    </xf>
    <xf numFmtId="0" fontId="0" fillId="0" borderId="11" xfId="0" applyFont="1" applyFill="1" applyBorder="1" applyAlignment="1" applyProtection="1">
      <alignment wrapText="1"/>
      <protection/>
    </xf>
    <xf numFmtId="164" fontId="2" fillId="2" borderId="9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justify" wrapText="1"/>
      <protection/>
    </xf>
    <xf numFmtId="164" fontId="0" fillId="2" borderId="9" xfId="0" applyNumberFormat="1" applyFont="1" applyFill="1" applyBorder="1" applyAlignment="1" applyProtection="1">
      <alignment/>
      <protection/>
    </xf>
    <xf numFmtId="164" fontId="0" fillId="2" borderId="3" xfId="0" applyNumberFormat="1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23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64" fontId="0" fillId="0" borderId="22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/>
      <protection locked="0"/>
    </xf>
    <xf numFmtId="164" fontId="0" fillId="0" borderId="23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 horizontal="center"/>
      <protection/>
    </xf>
    <xf numFmtId="164" fontId="4" fillId="2" borderId="14" xfId="0" applyNumberFormat="1" applyFont="1" applyFill="1" applyBorder="1" applyAlignment="1" applyProtection="1">
      <alignment/>
      <protection/>
    </xf>
    <xf numFmtId="164" fontId="4" fillId="2" borderId="13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164" fontId="0" fillId="2" borderId="14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4" fontId="0" fillId="2" borderId="13" xfId="0" applyNumberFormat="1" applyFont="1" applyFill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3\document\Document\&#1069;&#1082;&#1086;&#1085;&#1086;&#1084;&#1080;&#1089;&#1090;&#1099;\2011%20&#1041;&#1102;&#1076;&#1078;&#1077;&#1090;\&#1055;&#1083;&#1072;&#1085;%202011\&#1055;&#1083;&#1072;&#1085;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3\document\Document\&#1069;&#1082;&#1086;&#1085;&#1086;&#1084;&#1080;&#1089;&#1090;&#1099;\&#1051;&#1077;&#1086;&#1085;&#1086;&#1074;&#1072;\2011%20&#1075;&#1086;&#1076;\&#1074;&#1085;&#1077;&#1073;&#1102;&#1076;&#1078;&#1077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атейный свод"/>
      <sheetName val="Свод (200)"/>
      <sheetName val="211 (Свод )"/>
      <sheetName val="211 (Классное рук-во)"/>
      <sheetName val="211 (Местный бюджет )"/>
      <sheetName val="211 (Субвенция )"/>
      <sheetName val="212 (Свод )"/>
      <sheetName val="212 (Пособия)"/>
      <sheetName val="212 (Метод. литература м.б.)"/>
      <sheetName val="212 (Метод. литература-субв)"/>
      <sheetName val="212 (Команд. в части опл. сут.)"/>
      <sheetName val="213 (Свод )"/>
      <sheetName val="213 (Классное рук-во)"/>
      <sheetName val="213 (Местный бюджет)"/>
      <sheetName val="213 (Субвенция)"/>
      <sheetName val="213 (лучший двор)"/>
      <sheetName val="221 (Свод)"/>
      <sheetName val="221 (Связь)"/>
      <sheetName val="221 (Связь-субвенция)"/>
      <sheetName val="222(Свод)"/>
      <sheetName val="222(Транспортные услуги)"/>
      <sheetName val="222 (Транспортные услуги-прог)"/>
      <sheetName val="222(Ком. в час. опл. тран.усл)"/>
      <sheetName val="Свод (223)"/>
      <sheetName val="223 (Водоснабжение)"/>
      <sheetName val="223 (Освещение )"/>
      <sheetName val="223 (Отопление)"/>
      <sheetName val="224"/>
      <sheetName val="Свод (225)"/>
      <sheetName val="225 (Тек.ремонт-858-субс)"/>
      <sheetName val="225 (Содержание помещений )"/>
      <sheetName val="225 (тех. обслуж имущ.)"/>
      <sheetName val="225 (Тех.обслж.имущ.-прогр)"/>
      <sheetName val="225 (тех. обслуж имущ.-деп)"/>
      <sheetName val="225 (тех. обслуж имущ.-деп) ОБЛ"/>
      <sheetName val="225 (Текущий ремонт здания)"/>
      <sheetName val="225 (Текущий рем. деп)"/>
      <sheetName val="225 (Текущий рем. деп) ОБЛ"/>
      <sheetName val="225 (Капитальный ремонт)"/>
      <sheetName val="225 (Кап. рем.-программа)"/>
      <sheetName val="225 (Кап. рем. Депутат)"/>
      <sheetName val="225 (Кап. рем.-обл.д)"/>
      <sheetName val="Свод (226)"/>
      <sheetName val="226 (Прочие-758-субв)"/>
      <sheetName val="226 (Прочие-858-субс)"/>
      <sheetName val="226 (Питание)"/>
      <sheetName val="226 (Питание-программы)"/>
      <sheetName val="226 (Прочие ЭСКУР-программы)"/>
      <sheetName val="226 (Прочие услуги местный бюд)"/>
      <sheetName val="Прочие Деп. обл"/>
      <sheetName val="226 прочие Депутат"/>
      <sheetName val="226 (Прочие услуги труд.бриг.)"/>
      <sheetName val="226 (Прочие услуги прогр(79518)"/>
      <sheetName val="226 (Прочие услуги про (79510)"/>
      <sheetName val="226 (Прочие услуги субвенция)"/>
      <sheetName val="226 (Автострахование)"/>
      <sheetName val="226 пит.(проф. лагерь., пришк.)"/>
      <sheetName val="226 (пришк лагерь. обл. деньги)"/>
      <sheetName val="226 (командировки-проживание)"/>
      <sheetName val="262 (Свод)"/>
      <sheetName val="262 (прочие)на летний отдых"/>
      <sheetName val="262 (Возмещение РП)"/>
      <sheetName val="290 (Свод)"/>
      <sheetName val="290 (Прочие расходы) труд брига"/>
      <sheetName val="290 (Налоги)"/>
      <sheetName val="290 (Штрафы, пени)"/>
      <sheetName val="290 (гос. пошлина, лицен. и др)"/>
      <sheetName val="290 (прочие Депутат-обл.)"/>
      <sheetName val="300 (Свод)"/>
      <sheetName val="310 (Свод)"/>
      <sheetName val="310 (учебники-758-субв)"/>
      <sheetName val="310 (оборудование-758-субв)"/>
      <sheetName val="310 (оборудование-858-субс)"/>
      <sheetName val="310 (Учебники)"/>
      <sheetName val="310 (Учебники м.б. прога)"/>
      <sheetName val="310 (Учебники субвенция)"/>
      <sheetName val="310 (Учебники субвенция-прог.)"/>
      <sheetName val="310 (Оборудование)мб"/>
      <sheetName val="310 (Оборудование-д.с."/>
      <sheetName val="310 (Оборудование-прогр.)"/>
      <sheetName val="310 (Оборудование-д.с. обл.)"/>
      <sheetName val="310 (Оборудование-обл."/>
      <sheetName val="310 (Оборудование-субв) "/>
      <sheetName val="310 (проч. о.с.-субв)"/>
      <sheetName val="310 (Оборудование-субв-прогр.)"/>
      <sheetName val="310 (Прочие о.с.)"/>
      <sheetName val="310 (Прочие деп. гор.)"/>
      <sheetName val="310 (Прочие деп. обл.)"/>
      <sheetName val="310 (Прочие прогр.)"/>
      <sheetName val="310 (Субсидия)"/>
      <sheetName val="340 (Свод)"/>
      <sheetName val="340 (Мягкий инвентарь)"/>
      <sheetName val="340 (Мягкий инвентарь-5227100)"/>
      <sheetName val="340 (прочие лучш.двор)"/>
      <sheetName val="340 (мед. субв)"/>
      <sheetName val="340 (Медикаменты)"/>
      <sheetName val="340 (ГСМ)"/>
      <sheetName val="Проч м.з. Обл. Прог."/>
      <sheetName val="340 (Прочие м.з. субвенция)"/>
      <sheetName val="340 (Проч. м.з.)"/>
      <sheetName val="340 (Проч. м.з.-программа)"/>
      <sheetName val="340 (Продукты питания) "/>
      <sheetName val="340 (Прочие Депутат)"/>
      <sheetName val="340 (Прочие Депутат-ОБЛ)"/>
      <sheetName val="340 (питание-молоко)м.б.)"/>
      <sheetName val="340 (Питание-молоко субс.)"/>
      <sheetName val="340 питание обл деньги"/>
      <sheetName val="Первоначальный план"/>
      <sheetName val="учебные расходы"/>
    </sheetNames>
    <sheetDataSet>
      <sheetData sheetId="3">
        <row r="13">
          <cell r="B13">
            <v>347</v>
          </cell>
        </row>
      </sheetData>
      <sheetData sheetId="4">
        <row r="13">
          <cell r="B13">
            <v>0</v>
          </cell>
        </row>
      </sheetData>
      <sheetData sheetId="5">
        <row r="13">
          <cell r="B13">
            <v>10833.9695</v>
          </cell>
        </row>
      </sheetData>
      <sheetData sheetId="7">
        <row r="13">
          <cell r="B13">
            <v>0.20000000000000004</v>
          </cell>
        </row>
      </sheetData>
      <sheetData sheetId="8">
        <row r="13">
          <cell r="B13">
            <v>0</v>
          </cell>
        </row>
      </sheetData>
      <sheetData sheetId="9">
        <row r="13">
          <cell r="B13">
            <v>67.5</v>
          </cell>
        </row>
      </sheetData>
      <sheetData sheetId="12">
        <row r="13">
          <cell r="B13">
            <v>119.3</v>
          </cell>
        </row>
      </sheetData>
      <sheetData sheetId="13">
        <row r="13">
          <cell r="B13">
            <v>0</v>
          </cell>
        </row>
      </sheetData>
      <sheetData sheetId="14">
        <row r="13">
          <cell r="B13">
            <v>3636.09853</v>
          </cell>
        </row>
      </sheetData>
      <sheetData sheetId="17">
        <row r="13">
          <cell r="B13">
            <v>17.2</v>
          </cell>
        </row>
      </sheetData>
      <sheetData sheetId="18">
        <row r="13">
          <cell r="B13">
            <v>22.45343</v>
          </cell>
        </row>
      </sheetData>
      <sheetData sheetId="20">
        <row r="13">
          <cell r="B13">
            <v>0.44999999999999996</v>
          </cell>
        </row>
      </sheetData>
      <sheetData sheetId="21">
        <row r="13">
          <cell r="B13">
            <v>3</v>
          </cell>
        </row>
      </sheetData>
      <sheetData sheetId="24">
        <row r="13">
          <cell r="B13">
            <v>48.5</v>
          </cell>
        </row>
      </sheetData>
      <sheetData sheetId="25">
        <row r="13">
          <cell r="B13">
            <v>586.3</v>
          </cell>
        </row>
      </sheetData>
      <sheetData sheetId="26">
        <row r="13">
          <cell r="B13">
            <v>782</v>
          </cell>
        </row>
      </sheetData>
      <sheetData sheetId="29">
        <row r="13">
          <cell r="B13">
            <v>299</v>
          </cell>
        </row>
      </sheetData>
      <sheetData sheetId="30">
        <row r="13">
          <cell r="B13">
            <v>43.2</v>
          </cell>
        </row>
      </sheetData>
      <sheetData sheetId="31">
        <row r="13">
          <cell r="B13">
            <v>68.5</v>
          </cell>
        </row>
      </sheetData>
      <sheetData sheetId="32">
        <row r="13">
          <cell r="B13">
            <v>19</v>
          </cell>
        </row>
      </sheetData>
      <sheetData sheetId="33">
        <row r="13">
          <cell r="B13">
            <v>27</v>
          </cell>
        </row>
      </sheetData>
      <sheetData sheetId="34">
        <row r="13">
          <cell r="B13">
            <v>0</v>
          </cell>
        </row>
      </sheetData>
      <sheetData sheetId="35">
        <row r="13">
          <cell r="B13">
            <v>100</v>
          </cell>
        </row>
      </sheetData>
      <sheetData sheetId="36">
        <row r="13">
          <cell r="B13">
            <v>231</v>
          </cell>
        </row>
      </sheetData>
      <sheetData sheetId="37">
        <row r="13">
          <cell r="B13">
            <v>0</v>
          </cell>
        </row>
      </sheetData>
      <sheetData sheetId="38">
        <row r="13">
          <cell r="B13">
            <v>0</v>
          </cell>
        </row>
      </sheetData>
      <sheetData sheetId="39">
        <row r="13">
          <cell r="B13">
            <v>667</v>
          </cell>
        </row>
      </sheetData>
      <sheetData sheetId="40">
        <row r="13">
          <cell r="B13">
            <v>0</v>
          </cell>
        </row>
      </sheetData>
      <sheetData sheetId="41">
        <row r="13">
          <cell r="B13">
            <v>0</v>
          </cell>
        </row>
      </sheetData>
      <sheetData sheetId="43">
        <row r="13">
          <cell r="B13">
            <v>0</v>
          </cell>
        </row>
      </sheetData>
      <sheetData sheetId="44">
        <row r="13">
          <cell r="B13">
            <v>0</v>
          </cell>
        </row>
      </sheetData>
      <sheetData sheetId="45">
        <row r="13">
          <cell r="B13">
            <v>73.59999999999991</v>
          </cell>
        </row>
      </sheetData>
      <sheetData sheetId="46">
        <row r="13">
          <cell r="B13">
            <v>1242.6</v>
          </cell>
        </row>
      </sheetData>
      <sheetData sheetId="47">
        <row r="13">
          <cell r="B13">
            <v>2.33</v>
          </cell>
        </row>
      </sheetData>
      <sheetData sheetId="48">
        <row r="13">
          <cell r="B13">
            <v>121</v>
          </cell>
        </row>
      </sheetData>
      <sheetData sheetId="49">
        <row r="13">
          <cell r="B13">
            <v>0</v>
          </cell>
        </row>
      </sheetData>
      <sheetData sheetId="50">
        <row r="13">
          <cell r="B13">
            <v>200</v>
          </cell>
        </row>
      </sheetData>
      <sheetData sheetId="51">
        <row r="13">
          <cell r="B13">
            <v>0</v>
          </cell>
        </row>
      </sheetData>
      <sheetData sheetId="52">
        <row r="13">
          <cell r="B13">
            <v>0</v>
          </cell>
        </row>
      </sheetData>
      <sheetData sheetId="53">
        <row r="13">
          <cell r="B13">
            <v>99.93236</v>
          </cell>
        </row>
      </sheetData>
      <sheetData sheetId="54">
        <row r="13">
          <cell r="B13">
            <v>82.9</v>
          </cell>
        </row>
      </sheetData>
      <sheetData sheetId="57">
        <row r="13">
          <cell r="B13">
            <v>95.90103</v>
          </cell>
        </row>
      </sheetData>
      <sheetData sheetId="60">
        <row r="13">
          <cell r="B13">
            <v>0</v>
          </cell>
        </row>
      </sheetData>
      <sheetData sheetId="61">
        <row r="13">
          <cell r="B13">
            <v>0</v>
          </cell>
        </row>
      </sheetData>
      <sheetData sheetId="63">
        <row r="13">
          <cell r="B13">
            <v>22.09972</v>
          </cell>
        </row>
      </sheetData>
      <sheetData sheetId="64">
        <row r="13">
          <cell r="B13">
            <v>0</v>
          </cell>
        </row>
      </sheetData>
      <sheetData sheetId="65">
        <row r="13">
          <cell r="B13">
            <v>0</v>
          </cell>
        </row>
      </sheetData>
      <sheetData sheetId="66">
        <row r="13">
          <cell r="B13">
            <v>0</v>
          </cell>
        </row>
      </sheetData>
      <sheetData sheetId="67">
        <row r="13">
          <cell r="B13">
            <v>0</v>
          </cell>
        </row>
      </sheetData>
      <sheetData sheetId="70">
        <row r="13">
          <cell r="B13">
            <v>80</v>
          </cell>
        </row>
      </sheetData>
      <sheetData sheetId="71">
        <row r="13">
          <cell r="B13">
            <v>663.53183</v>
          </cell>
        </row>
      </sheetData>
      <sheetData sheetId="72">
        <row r="13">
          <cell r="B13">
            <v>10</v>
          </cell>
        </row>
      </sheetData>
      <sheetData sheetId="73">
        <row r="13">
          <cell r="B13">
            <v>100</v>
          </cell>
        </row>
      </sheetData>
      <sheetData sheetId="74">
        <row r="13">
          <cell r="B13">
            <v>0</v>
          </cell>
        </row>
      </sheetData>
      <sheetData sheetId="75">
        <row r="13">
          <cell r="B13">
            <v>93</v>
          </cell>
        </row>
      </sheetData>
      <sheetData sheetId="77">
        <row r="13">
          <cell r="B13">
            <v>0</v>
          </cell>
        </row>
      </sheetData>
      <sheetData sheetId="78">
        <row r="13">
          <cell r="B13">
            <v>338</v>
          </cell>
        </row>
      </sheetData>
      <sheetData sheetId="79">
        <row r="13">
          <cell r="B13">
            <v>161.62</v>
          </cell>
        </row>
      </sheetData>
      <sheetData sheetId="80">
        <row r="13">
          <cell r="B13">
            <v>0</v>
          </cell>
        </row>
      </sheetData>
      <sheetData sheetId="81">
        <row r="13">
          <cell r="B13">
            <v>0</v>
          </cell>
        </row>
      </sheetData>
      <sheetData sheetId="82">
        <row r="13">
          <cell r="B13">
            <v>808.69354</v>
          </cell>
        </row>
      </sheetData>
      <sheetData sheetId="83">
        <row r="13">
          <cell r="B13">
            <v>0</v>
          </cell>
        </row>
      </sheetData>
      <sheetData sheetId="85">
        <row r="13">
          <cell r="B13">
            <v>0</v>
          </cell>
        </row>
      </sheetData>
      <sheetData sheetId="87">
        <row r="13">
          <cell r="B13">
            <v>0</v>
          </cell>
        </row>
      </sheetData>
      <sheetData sheetId="88">
        <row r="13">
          <cell r="B13">
            <v>0</v>
          </cell>
        </row>
      </sheetData>
      <sheetData sheetId="91">
        <row r="13">
          <cell r="B13">
            <v>0</v>
          </cell>
        </row>
      </sheetData>
      <sheetData sheetId="92">
        <row r="13">
          <cell r="B13">
            <v>13.26316</v>
          </cell>
        </row>
      </sheetData>
      <sheetData sheetId="94">
        <row r="13">
          <cell r="B13">
            <v>12</v>
          </cell>
        </row>
      </sheetData>
      <sheetData sheetId="95">
        <row r="13">
          <cell r="B13">
            <v>0</v>
          </cell>
        </row>
      </sheetData>
      <sheetData sheetId="96">
        <row r="13">
          <cell r="B13">
            <v>0</v>
          </cell>
        </row>
      </sheetData>
      <sheetData sheetId="97">
        <row r="13">
          <cell r="B13">
            <v>0</v>
          </cell>
        </row>
      </sheetData>
      <sheetData sheetId="98">
        <row r="13">
          <cell r="B13">
            <v>25</v>
          </cell>
        </row>
      </sheetData>
      <sheetData sheetId="99">
        <row r="13">
          <cell r="B13">
            <v>0</v>
          </cell>
        </row>
      </sheetData>
      <sheetData sheetId="100">
        <row r="13">
          <cell r="B13">
            <v>19.975</v>
          </cell>
        </row>
      </sheetData>
      <sheetData sheetId="101">
        <row r="13">
          <cell r="B13">
            <v>0</v>
          </cell>
        </row>
      </sheetData>
      <sheetData sheetId="102">
        <row r="13">
          <cell r="B13">
            <v>864</v>
          </cell>
        </row>
      </sheetData>
      <sheetData sheetId="103">
        <row r="13">
          <cell r="B13">
            <v>0</v>
          </cell>
        </row>
      </sheetData>
      <sheetData sheetId="104">
        <row r="13">
          <cell r="B13">
            <v>154.5972</v>
          </cell>
        </row>
      </sheetData>
      <sheetData sheetId="105">
        <row r="13">
          <cell r="B13">
            <v>213</v>
          </cell>
        </row>
      </sheetData>
      <sheetData sheetId="106">
        <row r="13">
          <cell r="B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лан с учетом изменений"/>
      <sheetName val="Свод по остаткам"/>
      <sheetName val="Бюджет СОШ 6"/>
      <sheetName val="Бюджет СОШ 8"/>
      <sheetName val="Бюджет СОШ 18"/>
      <sheetName val="Бюджет СОШ 29"/>
      <sheetName val="Бюджет СОШ 39"/>
      <sheetName val="Бюджет СОШ 43"/>
      <sheetName val="Бюджет СОШ 46"/>
      <sheetName val="Бюджет СОШ 51"/>
      <sheetName val="Бюджет Сош 57"/>
      <sheetName val="Бюджет СОШ 76"/>
      <sheetName val="Бюджет СОШ 80"/>
      <sheetName val="Бюджет СОШ 87"/>
      <sheetName val="Бюджет СОШ 88"/>
      <sheetName val="Бюджет СОШ 93"/>
      <sheetName val="Бюджет Сош 94"/>
      <sheetName val="Бюджет СОШ 98"/>
      <sheetName val="Бюджет Лицей 1"/>
      <sheetName val="Бюджет Лицей 4"/>
      <sheetName val="Бюджет Лицей 8"/>
      <sheetName val="Бюджет Гимназия 2"/>
      <sheetName val="Бюджет Гимназия Никитина"/>
      <sheetName val="Бюджет Гимназия 10"/>
      <sheetName val="Бюджет Нач. школа 1"/>
      <sheetName val="Бюджет Нач. школа д. сад 1"/>
      <sheetName val="Бюджет Нач. школа д. сад 2"/>
      <sheetName val="Бюджет Прогимназия 1"/>
      <sheetName val="Бюджет Прогимназия 2"/>
      <sheetName val="Бюджет ООШ 15"/>
      <sheetName val="Бюджет ДПиШ"/>
      <sheetName val="Бюджет ЦДОД Созвездие"/>
      <sheetName val="Бюджет СЮН"/>
      <sheetName val="Бюджет МУК 1"/>
      <sheetName val="СОШ 26"/>
      <sheetName val="школы"/>
      <sheetName val="внешкольные"/>
      <sheetName val="всего"/>
      <sheetName val="оздоровление"/>
      <sheetName val="МУК"/>
    </sheetNames>
    <sheetDataSet>
      <sheetData sheetId="9">
        <row r="6">
          <cell r="M6">
            <v>537</v>
          </cell>
        </row>
        <row r="7">
          <cell r="M7">
            <v>0</v>
          </cell>
        </row>
        <row r="8">
          <cell r="M8">
            <v>41</v>
          </cell>
        </row>
        <row r="9">
          <cell r="M9">
            <v>0</v>
          </cell>
        </row>
        <row r="10">
          <cell r="M10">
            <v>296</v>
          </cell>
        </row>
        <row r="15">
          <cell r="M15">
            <v>239</v>
          </cell>
        </row>
        <row r="22">
          <cell r="M22">
            <v>78</v>
          </cell>
        </row>
        <row r="25">
          <cell r="M25">
            <v>0</v>
          </cell>
        </row>
        <row r="27">
          <cell r="M27">
            <v>0</v>
          </cell>
        </row>
        <row r="28">
          <cell r="M28">
            <v>0</v>
          </cell>
        </row>
        <row r="30">
          <cell r="M30">
            <v>4</v>
          </cell>
        </row>
        <row r="31">
          <cell r="M31">
            <v>0</v>
          </cell>
        </row>
        <row r="32">
          <cell r="M32">
            <v>6</v>
          </cell>
        </row>
        <row r="33">
          <cell r="M33">
            <v>3</v>
          </cell>
        </row>
        <row r="34">
          <cell r="M34">
            <v>0</v>
          </cell>
        </row>
        <row r="36">
          <cell r="M36">
            <v>0</v>
          </cell>
        </row>
        <row r="37">
          <cell r="M37">
            <v>4</v>
          </cell>
        </row>
        <row r="38">
          <cell r="M38">
            <v>0</v>
          </cell>
        </row>
        <row r="39">
          <cell r="M39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2</v>
          </cell>
        </row>
        <row r="46">
          <cell r="M46">
            <v>42</v>
          </cell>
        </row>
        <row r="49">
          <cell r="M49">
            <v>0</v>
          </cell>
        </row>
        <row r="50">
          <cell r="M50">
            <v>0</v>
          </cell>
        </row>
        <row r="53">
          <cell r="M53">
            <v>1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204</v>
          </cell>
        </row>
        <row r="59">
          <cell r="M59">
            <v>0</v>
          </cell>
        </row>
        <row r="60">
          <cell r="M60">
            <v>177</v>
          </cell>
        </row>
        <row r="61">
          <cell r="M61">
            <v>0</v>
          </cell>
        </row>
        <row r="64">
          <cell r="M64">
            <v>0</v>
          </cell>
        </row>
        <row r="65">
          <cell r="M65">
            <v>10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104</v>
          </cell>
        </row>
        <row r="70">
          <cell r="M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I71" sqref="I71"/>
    </sheetView>
  </sheetViews>
  <sheetFormatPr defaultColWidth="9.00390625" defaultRowHeight="12.75"/>
  <cols>
    <col min="1" max="1" width="53.875" style="2" customWidth="1"/>
    <col min="2" max="2" width="4.375" style="2" bestFit="1" customWidth="1"/>
    <col min="3" max="3" width="14.25390625" style="2" customWidth="1"/>
    <col min="4" max="8" width="12.375" style="2" customWidth="1"/>
    <col min="9" max="9" width="13.25390625" style="2" customWidth="1"/>
    <col min="10" max="16384" width="9.125" style="3" customWidth="1"/>
  </cols>
  <sheetData>
    <row r="1" ht="13.5" thickBot="1">
      <c r="A1" s="1" t="s">
        <v>81</v>
      </c>
    </row>
    <row r="2" spans="1:9" ht="20.25" customHeight="1" thickBot="1">
      <c r="A2" s="101" t="s">
        <v>0</v>
      </c>
      <c r="B2" s="102"/>
      <c r="C2" s="105" t="s">
        <v>1</v>
      </c>
      <c r="D2" s="108" t="s">
        <v>2</v>
      </c>
      <c r="E2" s="109"/>
      <c r="F2" s="109"/>
      <c r="G2" s="109"/>
      <c r="H2" s="109"/>
      <c r="I2" s="110"/>
    </row>
    <row r="3" spans="1:9" s="6" customFormat="1" ht="21.75" customHeight="1" thickBot="1">
      <c r="A3" s="103"/>
      <c r="B3" s="104"/>
      <c r="C3" s="106"/>
      <c r="D3" s="111" t="s">
        <v>3</v>
      </c>
      <c r="E3" s="112"/>
      <c r="F3" s="112"/>
      <c r="G3" s="112"/>
      <c r="H3" s="112"/>
      <c r="I3" s="5"/>
    </row>
    <row r="4" spans="1:9" s="12" customFormat="1" ht="43.5" customHeight="1" thickBot="1">
      <c r="A4" s="7" t="s">
        <v>4</v>
      </c>
      <c r="B4" s="8"/>
      <c r="C4" s="107"/>
      <c r="D4" s="4" t="s">
        <v>5</v>
      </c>
      <c r="E4" s="4" t="s">
        <v>6</v>
      </c>
      <c r="F4" s="9" t="s">
        <v>7</v>
      </c>
      <c r="G4" s="4" t="s">
        <v>8</v>
      </c>
      <c r="H4" s="10" t="s">
        <v>9</v>
      </c>
      <c r="I4" s="11" t="s">
        <v>10</v>
      </c>
    </row>
    <row r="5" spans="1:9" s="20" customFormat="1" ht="16.5" customHeight="1">
      <c r="A5" s="13" t="s">
        <v>11</v>
      </c>
      <c r="B5" s="14"/>
      <c r="C5" s="15">
        <f aca="true" t="shared" si="0" ref="C5:H5">SUM(C6:C11)</f>
        <v>25163.7153</v>
      </c>
      <c r="D5" s="16">
        <f t="shared" si="0"/>
        <v>23415.7153</v>
      </c>
      <c r="E5" s="16">
        <f t="shared" si="0"/>
        <v>16047.914999999999</v>
      </c>
      <c r="F5" s="17">
        <f t="shared" si="0"/>
        <v>7367.8003</v>
      </c>
      <c r="G5" s="16">
        <f t="shared" si="0"/>
        <v>3886.8111099999996</v>
      </c>
      <c r="H5" s="18">
        <f t="shared" si="0"/>
        <v>3480.9891900000002</v>
      </c>
      <c r="I5" s="19"/>
    </row>
    <row r="6" spans="1:9" s="28" customFormat="1" ht="12.75">
      <c r="A6" s="21" t="s">
        <v>12</v>
      </c>
      <c r="B6" s="22"/>
      <c r="C6" s="23">
        <f>SUM(D6:I6)</f>
        <v>537</v>
      </c>
      <c r="D6" s="24"/>
      <c r="E6" s="24"/>
      <c r="F6" s="25"/>
      <c r="G6" s="24"/>
      <c r="H6" s="26"/>
      <c r="I6" s="27">
        <f>'[2]Бюджет СОШ 51'!$M$6</f>
        <v>537</v>
      </c>
    </row>
    <row r="7" spans="1:9" s="28" customFormat="1" ht="12.75">
      <c r="A7" s="21" t="s">
        <v>13</v>
      </c>
      <c r="B7" s="22"/>
      <c r="C7" s="23">
        <f>SUM(D7:I7)</f>
        <v>0</v>
      </c>
      <c r="D7" s="24"/>
      <c r="E7" s="24"/>
      <c r="F7" s="25"/>
      <c r="G7" s="24"/>
      <c r="H7" s="26"/>
      <c r="I7" s="27">
        <f>'[2]Бюджет СОШ 51'!$M$7</f>
        <v>0</v>
      </c>
    </row>
    <row r="8" spans="1:9" s="28" customFormat="1" ht="12.75">
      <c r="A8" s="21" t="s">
        <v>14</v>
      </c>
      <c r="B8" s="22"/>
      <c r="C8" s="23">
        <f>SUM(D8:I8)</f>
        <v>41</v>
      </c>
      <c r="D8" s="24"/>
      <c r="E8" s="24"/>
      <c r="F8" s="25"/>
      <c r="G8" s="24"/>
      <c r="H8" s="26"/>
      <c r="I8" s="29">
        <f>'[2]Бюджет СОШ 51'!$M$8</f>
        <v>41</v>
      </c>
    </row>
    <row r="9" spans="1:9" s="28" customFormat="1" ht="12.75">
      <c r="A9" s="21" t="s">
        <v>15</v>
      </c>
      <c r="B9" s="22"/>
      <c r="C9" s="23">
        <f>SUM(D9:I9)</f>
        <v>0</v>
      </c>
      <c r="D9" s="24"/>
      <c r="E9" s="24"/>
      <c r="F9" s="25"/>
      <c r="G9" s="24"/>
      <c r="H9" s="26"/>
      <c r="I9" s="27">
        <f>'[2]Бюджет СОШ 51'!$M$9</f>
        <v>0</v>
      </c>
    </row>
    <row r="10" spans="1:9" s="28" customFormat="1" ht="13.5" thickBot="1">
      <c r="A10" s="21" t="s">
        <v>16</v>
      </c>
      <c r="B10" s="22"/>
      <c r="C10" s="30">
        <f>SUM(D10:I10)</f>
        <v>296</v>
      </c>
      <c r="D10" s="31"/>
      <c r="E10" s="31"/>
      <c r="F10" s="32"/>
      <c r="G10" s="31"/>
      <c r="H10" s="33"/>
      <c r="I10" s="34">
        <f>'[2]Бюджет СОШ 51'!$M$10</f>
        <v>296</v>
      </c>
    </row>
    <row r="11" spans="1:9" s="20" customFormat="1" ht="13.5" thickBot="1">
      <c r="A11" s="35" t="s">
        <v>17</v>
      </c>
      <c r="B11" s="36"/>
      <c r="C11" s="37">
        <f>D11+I11</f>
        <v>24289.7153</v>
      </c>
      <c r="D11" s="38">
        <f aca="true" t="shared" si="1" ref="D11:I11">D71</f>
        <v>23415.7153</v>
      </c>
      <c r="E11" s="38">
        <f t="shared" si="1"/>
        <v>16047.914999999999</v>
      </c>
      <c r="F11" s="38">
        <f t="shared" si="1"/>
        <v>7367.8003</v>
      </c>
      <c r="G11" s="38">
        <f t="shared" si="1"/>
        <v>3886.8111099999996</v>
      </c>
      <c r="H11" s="37">
        <f t="shared" si="1"/>
        <v>3480.9891900000002</v>
      </c>
      <c r="I11" s="39">
        <f t="shared" si="1"/>
        <v>874</v>
      </c>
    </row>
    <row r="12" spans="1:9" s="20" customFormat="1" ht="15" customHeight="1">
      <c r="A12" s="40" t="s">
        <v>18</v>
      </c>
      <c r="B12" s="41">
        <v>200</v>
      </c>
      <c r="C12" s="42">
        <f aca="true" t="shared" si="2" ref="C12:I12">+C13+C24+C47+C51</f>
        <v>20442.03457</v>
      </c>
      <c r="D12" s="43">
        <f t="shared" si="2"/>
        <v>19859.03457</v>
      </c>
      <c r="E12" s="43">
        <f t="shared" si="2"/>
        <v>15109.221459999999</v>
      </c>
      <c r="F12" s="44">
        <f t="shared" si="2"/>
        <v>4749.81311</v>
      </c>
      <c r="G12" s="43">
        <f t="shared" si="2"/>
        <v>2416.95075</v>
      </c>
      <c r="H12" s="42">
        <f t="shared" si="2"/>
        <v>2332.86236</v>
      </c>
      <c r="I12" s="45">
        <f t="shared" si="2"/>
        <v>583</v>
      </c>
    </row>
    <row r="13" spans="1:9" s="20" customFormat="1" ht="12.75">
      <c r="A13" s="46" t="s">
        <v>19</v>
      </c>
      <c r="B13" s="47">
        <v>210</v>
      </c>
      <c r="C13" s="48">
        <f aca="true" t="shared" si="3" ref="C13:I13">+C14+C17+C21</f>
        <v>15321.06803</v>
      </c>
      <c r="D13" s="49">
        <f t="shared" si="3"/>
        <v>15004.06803</v>
      </c>
      <c r="E13" s="49">
        <f t="shared" si="3"/>
        <v>15003.86803</v>
      </c>
      <c r="F13" s="49">
        <f t="shared" si="3"/>
        <v>0.20000000000000004</v>
      </c>
      <c r="G13" s="49">
        <f t="shared" si="3"/>
        <v>0.20000000000000004</v>
      </c>
      <c r="H13" s="48">
        <f t="shared" si="3"/>
        <v>0</v>
      </c>
      <c r="I13" s="50">
        <f t="shared" si="3"/>
        <v>317</v>
      </c>
    </row>
    <row r="14" spans="1:9" s="28" customFormat="1" ht="12.75">
      <c r="A14" s="51" t="s">
        <v>20</v>
      </c>
      <c r="B14" s="52">
        <v>211</v>
      </c>
      <c r="C14" s="53">
        <f aca="true" t="shared" si="4" ref="C14:I14">SUM(C15:C16)</f>
        <v>11419.9695</v>
      </c>
      <c r="D14" s="25">
        <f t="shared" si="4"/>
        <v>11180.9695</v>
      </c>
      <c r="E14" s="25">
        <f t="shared" si="4"/>
        <v>11180.9695</v>
      </c>
      <c r="F14" s="25">
        <f t="shared" si="4"/>
        <v>0</v>
      </c>
      <c r="G14" s="25">
        <f t="shared" si="4"/>
        <v>0</v>
      </c>
      <c r="H14" s="53">
        <f t="shared" si="4"/>
        <v>0</v>
      </c>
      <c r="I14" s="54">
        <f t="shared" si="4"/>
        <v>239</v>
      </c>
    </row>
    <row r="15" spans="1:9" s="62" customFormat="1" ht="12.75">
      <c r="A15" s="55" t="s">
        <v>21</v>
      </c>
      <c r="B15" s="56"/>
      <c r="C15" s="57">
        <f>D15+I15</f>
        <v>11072.9695</v>
      </c>
      <c r="D15" s="58">
        <f>E15+F15</f>
        <v>10833.9695</v>
      </c>
      <c r="E15" s="59">
        <f>'[1]211 (Субвенция )'!$B$13</f>
        <v>10833.9695</v>
      </c>
      <c r="F15" s="60">
        <f>G15+H15</f>
        <v>0</v>
      </c>
      <c r="G15" s="59">
        <f>'[1]211 (Местный бюджет )'!$B$13</f>
        <v>0</v>
      </c>
      <c r="H15" s="61"/>
      <c r="I15" s="27">
        <f>'[2]Бюджет СОШ 51'!$M$15</f>
        <v>239</v>
      </c>
    </row>
    <row r="16" spans="1:9" s="62" customFormat="1" ht="12.75">
      <c r="A16" s="55" t="s">
        <v>22</v>
      </c>
      <c r="B16" s="56"/>
      <c r="C16" s="57">
        <f>D16+I16</f>
        <v>347</v>
      </c>
      <c r="D16" s="58">
        <f>E16+F16</f>
        <v>347</v>
      </c>
      <c r="E16" s="59">
        <f>'[1]211 (Классное рук-во)'!$B$13</f>
        <v>347</v>
      </c>
      <c r="F16" s="60">
        <f>G16+H16</f>
        <v>0</v>
      </c>
      <c r="G16" s="59"/>
      <c r="H16" s="61"/>
      <c r="I16" s="27"/>
    </row>
    <row r="17" spans="1:9" s="28" customFormat="1" ht="12.75">
      <c r="A17" s="63" t="s">
        <v>23</v>
      </c>
      <c r="B17" s="52">
        <v>212</v>
      </c>
      <c r="C17" s="53">
        <f aca="true" t="shared" si="5" ref="C17:I17">SUM(C18:C20)</f>
        <v>67.7</v>
      </c>
      <c r="D17" s="25">
        <f t="shared" si="5"/>
        <v>67.7</v>
      </c>
      <c r="E17" s="25">
        <f t="shared" si="5"/>
        <v>67.5</v>
      </c>
      <c r="F17" s="25">
        <f t="shared" si="5"/>
        <v>0.20000000000000004</v>
      </c>
      <c r="G17" s="25">
        <f t="shared" si="5"/>
        <v>0.20000000000000004</v>
      </c>
      <c r="H17" s="53">
        <f t="shared" si="5"/>
        <v>0</v>
      </c>
      <c r="I17" s="54">
        <f t="shared" si="5"/>
        <v>0</v>
      </c>
    </row>
    <row r="18" spans="1:9" s="62" customFormat="1" ht="24">
      <c r="A18" s="64" t="s">
        <v>24</v>
      </c>
      <c r="B18" s="56"/>
      <c r="C18" s="57">
        <f>D18+I18</f>
        <v>67.5</v>
      </c>
      <c r="D18" s="58">
        <f>E18+F18</f>
        <v>67.5</v>
      </c>
      <c r="E18" s="59">
        <f>'[1]212 (Метод. литература-субв)'!$B$13</f>
        <v>67.5</v>
      </c>
      <c r="F18" s="60">
        <f>G18+H18</f>
        <v>0</v>
      </c>
      <c r="G18" s="59">
        <f>'[1]212 (Метод. литература м.б.)'!$B$13</f>
        <v>0</v>
      </c>
      <c r="H18" s="61"/>
      <c r="I18" s="27"/>
    </row>
    <row r="19" spans="1:9" s="62" customFormat="1" ht="12.75">
      <c r="A19" s="65" t="s">
        <v>25</v>
      </c>
      <c r="B19" s="56"/>
      <c r="C19" s="57">
        <f>D19+I19</f>
        <v>0.20000000000000004</v>
      </c>
      <c r="D19" s="58">
        <f>E19+F19</f>
        <v>0.20000000000000004</v>
      </c>
      <c r="E19" s="59"/>
      <c r="F19" s="60">
        <f>G19+H19</f>
        <v>0.20000000000000004</v>
      </c>
      <c r="G19" s="59">
        <f>'[1]212 (Пособия)'!$B$13</f>
        <v>0.20000000000000004</v>
      </c>
      <c r="H19" s="61"/>
      <c r="I19" s="27"/>
    </row>
    <row r="20" spans="1:9" s="62" customFormat="1" ht="12.75">
      <c r="A20" s="65" t="s">
        <v>26</v>
      </c>
      <c r="B20" s="56"/>
      <c r="C20" s="57">
        <f>D20+I20</f>
        <v>0</v>
      </c>
      <c r="D20" s="58">
        <f>E20+F20</f>
        <v>0</v>
      </c>
      <c r="E20" s="59"/>
      <c r="F20" s="60">
        <f>G20+H20</f>
        <v>0</v>
      </c>
      <c r="G20" s="59"/>
      <c r="H20" s="61"/>
      <c r="I20" s="27"/>
    </row>
    <row r="21" spans="1:9" s="28" customFormat="1" ht="12.75">
      <c r="A21" s="51" t="s">
        <v>27</v>
      </c>
      <c r="B21" s="52">
        <v>213</v>
      </c>
      <c r="C21" s="53">
        <f aca="true" t="shared" si="6" ref="C21:I21">SUM(C22:C23)</f>
        <v>3833.3985300000004</v>
      </c>
      <c r="D21" s="25">
        <f t="shared" si="6"/>
        <v>3755.3985300000004</v>
      </c>
      <c r="E21" s="25">
        <f t="shared" si="6"/>
        <v>3755.3985300000004</v>
      </c>
      <c r="F21" s="25">
        <f t="shared" si="6"/>
        <v>0</v>
      </c>
      <c r="G21" s="25">
        <f t="shared" si="6"/>
        <v>0</v>
      </c>
      <c r="H21" s="53">
        <f t="shared" si="6"/>
        <v>0</v>
      </c>
      <c r="I21" s="54">
        <f t="shared" si="6"/>
        <v>78</v>
      </c>
    </row>
    <row r="22" spans="1:9" s="62" customFormat="1" ht="12.75">
      <c r="A22" s="55" t="s">
        <v>28</v>
      </c>
      <c r="B22" s="56"/>
      <c r="C22" s="57">
        <f>D22+I22</f>
        <v>3714.09853</v>
      </c>
      <c r="D22" s="58">
        <f>E22+F22</f>
        <v>3636.09853</v>
      </c>
      <c r="E22" s="59">
        <f>'[1]213 (Субвенция)'!$B$13</f>
        <v>3636.09853</v>
      </c>
      <c r="F22" s="60">
        <f>G22+H22</f>
        <v>0</v>
      </c>
      <c r="G22" s="59">
        <f>'[1]213 (Местный бюджет)'!$B$13</f>
        <v>0</v>
      </c>
      <c r="H22" s="61"/>
      <c r="I22" s="27">
        <f>'[2]Бюджет СОШ 51'!$M$22</f>
        <v>78</v>
      </c>
    </row>
    <row r="23" spans="1:9" s="62" customFormat="1" ht="12.75">
      <c r="A23" s="55" t="s">
        <v>29</v>
      </c>
      <c r="B23" s="56"/>
      <c r="C23" s="57">
        <f>D23+I23</f>
        <v>119.3</v>
      </c>
      <c r="D23" s="58">
        <f>E23+F23</f>
        <v>119.3</v>
      </c>
      <c r="E23" s="59">
        <f>'[1]213 (Классное рук-во)'!$B$13</f>
        <v>119.3</v>
      </c>
      <c r="F23" s="60">
        <f>G23+H23</f>
        <v>0</v>
      </c>
      <c r="G23" s="59"/>
      <c r="H23" s="61"/>
      <c r="I23" s="27"/>
    </row>
    <row r="24" spans="1:9" s="20" customFormat="1" ht="12.75">
      <c r="A24" s="66" t="s">
        <v>30</v>
      </c>
      <c r="B24" s="47">
        <v>220</v>
      </c>
      <c r="C24" s="48">
        <f>C25+C26+C29+C34+C35+C40</f>
        <v>4893.86682</v>
      </c>
      <c r="D24" s="49">
        <f aca="true" t="shared" si="7" ref="D24:I24">+D25+D26+D29+D34+D35+D40</f>
        <v>4832.86682</v>
      </c>
      <c r="E24" s="49">
        <f t="shared" si="7"/>
        <v>105.35343</v>
      </c>
      <c r="F24" s="49">
        <f t="shared" si="7"/>
        <v>4727.51339</v>
      </c>
      <c r="G24" s="49">
        <f t="shared" si="7"/>
        <v>2394.65103</v>
      </c>
      <c r="H24" s="48">
        <f t="shared" si="7"/>
        <v>2332.86236</v>
      </c>
      <c r="I24" s="50">
        <f t="shared" si="7"/>
        <v>61</v>
      </c>
    </row>
    <row r="25" spans="1:9" s="28" customFormat="1" ht="12.75">
      <c r="A25" s="51" t="s">
        <v>31</v>
      </c>
      <c r="B25" s="52">
        <v>221</v>
      </c>
      <c r="C25" s="57">
        <f>D25+I25</f>
        <v>39.65343</v>
      </c>
      <c r="D25" s="58">
        <f>E25+F25</f>
        <v>39.65343</v>
      </c>
      <c r="E25" s="67">
        <f>'[1]221 (Связь-субвенция)'!$B$13</f>
        <v>22.45343</v>
      </c>
      <c r="F25" s="25">
        <f>G25+H25</f>
        <v>17.2</v>
      </c>
      <c r="G25" s="67">
        <f>'[1]221 (Связь)'!$B$13</f>
        <v>17.2</v>
      </c>
      <c r="H25" s="68"/>
      <c r="I25" s="69">
        <f>'[2]Бюджет СОШ 51'!$M$25</f>
        <v>0</v>
      </c>
    </row>
    <row r="26" spans="1:9" s="28" customFormat="1" ht="12.75">
      <c r="A26" s="51" t="s">
        <v>32</v>
      </c>
      <c r="B26" s="52">
        <v>222</v>
      </c>
      <c r="C26" s="53">
        <f aca="true" t="shared" si="8" ref="C26:I26">C27+C28</f>
        <v>3.45</v>
      </c>
      <c r="D26" s="25">
        <f t="shared" si="8"/>
        <v>3.45</v>
      </c>
      <c r="E26" s="25">
        <f t="shared" si="8"/>
        <v>0</v>
      </c>
      <c r="F26" s="25">
        <f t="shared" si="8"/>
        <v>3.45</v>
      </c>
      <c r="G26" s="25">
        <f t="shared" si="8"/>
        <v>0.44999999999999996</v>
      </c>
      <c r="H26" s="53">
        <f t="shared" si="8"/>
        <v>3</v>
      </c>
      <c r="I26" s="54">
        <f t="shared" si="8"/>
        <v>0</v>
      </c>
    </row>
    <row r="27" spans="1:9" s="62" customFormat="1" ht="12.75">
      <c r="A27" s="55" t="s">
        <v>33</v>
      </c>
      <c r="B27" s="56"/>
      <c r="C27" s="57">
        <f>D27+I27</f>
        <v>3.45</v>
      </c>
      <c r="D27" s="58">
        <f>E27+F27</f>
        <v>3.45</v>
      </c>
      <c r="E27" s="59">
        <v>0</v>
      </c>
      <c r="F27" s="60">
        <f>G27+H27</f>
        <v>3.45</v>
      </c>
      <c r="G27" s="59">
        <f>'[1]222(Транспортные услуги)'!$B$13</f>
        <v>0.44999999999999996</v>
      </c>
      <c r="H27" s="61">
        <f>'[1]222 (Транспортные услуги-прог)'!$B$13</f>
        <v>3</v>
      </c>
      <c r="I27" s="27">
        <f>'[2]Бюджет СОШ 51'!$M$27</f>
        <v>0</v>
      </c>
    </row>
    <row r="28" spans="1:9" s="62" customFormat="1" ht="12.75">
      <c r="A28" s="55" t="s">
        <v>34</v>
      </c>
      <c r="B28" s="56"/>
      <c r="C28" s="57">
        <f>D28+I28</f>
        <v>0</v>
      </c>
      <c r="D28" s="58">
        <f>E28+F28</f>
        <v>0</v>
      </c>
      <c r="E28" s="59"/>
      <c r="F28" s="60">
        <f>G28+H28</f>
        <v>0</v>
      </c>
      <c r="G28" s="59"/>
      <c r="H28" s="61"/>
      <c r="I28" s="27">
        <f>'[2]Бюджет СОШ 51'!$M$28</f>
        <v>0</v>
      </c>
    </row>
    <row r="29" spans="1:9" s="28" customFormat="1" ht="12.75">
      <c r="A29" s="51" t="s">
        <v>35</v>
      </c>
      <c r="B29" s="52">
        <v>223</v>
      </c>
      <c r="C29" s="23">
        <f aca="true" t="shared" si="9" ref="C29:I29">SUM(C30:C33)</f>
        <v>1429.8</v>
      </c>
      <c r="D29" s="24">
        <f t="shared" si="9"/>
        <v>1416.8</v>
      </c>
      <c r="E29" s="24">
        <f t="shared" si="9"/>
        <v>0</v>
      </c>
      <c r="F29" s="24">
        <f t="shared" si="9"/>
        <v>1416.8</v>
      </c>
      <c r="G29" s="24">
        <f t="shared" si="9"/>
        <v>1416.8</v>
      </c>
      <c r="H29" s="23">
        <f t="shared" si="9"/>
        <v>0</v>
      </c>
      <c r="I29" s="50">
        <f t="shared" si="9"/>
        <v>13</v>
      </c>
    </row>
    <row r="30" spans="1:9" s="62" customFormat="1" ht="12.75">
      <c r="A30" s="55" t="s">
        <v>36</v>
      </c>
      <c r="B30" s="56"/>
      <c r="C30" s="57">
        <f>D30+I30</f>
        <v>786</v>
      </c>
      <c r="D30" s="58">
        <f>E30+F30</f>
        <v>782</v>
      </c>
      <c r="E30" s="59"/>
      <c r="F30" s="60">
        <f>G30+H30</f>
        <v>782</v>
      </c>
      <c r="G30" s="59">
        <f>'[1]223 (Отопление)'!$B$13</f>
        <v>782</v>
      </c>
      <c r="H30" s="61"/>
      <c r="I30" s="27">
        <f>'[2]Бюджет СОШ 51'!$M$30</f>
        <v>4</v>
      </c>
    </row>
    <row r="31" spans="1:9" s="62" customFormat="1" ht="13.5" customHeight="1">
      <c r="A31" s="70" t="s">
        <v>37</v>
      </c>
      <c r="B31" s="56"/>
      <c r="C31" s="57">
        <f>D31+I31</f>
        <v>0</v>
      </c>
      <c r="D31" s="58">
        <f>E31+F31</f>
        <v>0</v>
      </c>
      <c r="E31" s="59"/>
      <c r="F31" s="60">
        <f>G31+H31</f>
        <v>0</v>
      </c>
      <c r="G31" s="59"/>
      <c r="H31" s="61"/>
      <c r="I31" s="27">
        <f>'[2]Бюджет СОШ 51'!$M$31</f>
        <v>0</v>
      </c>
    </row>
    <row r="32" spans="1:9" s="62" customFormat="1" ht="12.75">
      <c r="A32" s="55" t="s">
        <v>38</v>
      </c>
      <c r="B32" s="56"/>
      <c r="C32" s="57">
        <f>D32+I32</f>
        <v>592.3</v>
      </c>
      <c r="D32" s="58">
        <f>E32+F32</f>
        <v>586.3</v>
      </c>
      <c r="E32" s="59"/>
      <c r="F32" s="60">
        <f>G32+H32</f>
        <v>586.3</v>
      </c>
      <c r="G32" s="59">
        <f>'[1]223 (Освещение )'!$B$13</f>
        <v>586.3</v>
      </c>
      <c r="H32" s="61"/>
      <c r="I32" s="27">
        <f>'[2]Бюджет СОШ 51'!$M$32</f>
        <v>6</v>
      </c>
    </row>
    <row r="33" spans="1:9" s="62" customFormat="1" ht="12.75">
      <c r="A33" s="71" t="s">
        <v>39</v>
      </c>
      <c r="B33" s="56"/>
      <c r="C33" s="57">
        <f>D33+I33</f>
        <v>51.5</v>
      </c>
      <c r="D33" s="58">
        <f>E33+F33</f>
        <v>48.5</v>
      </c>
      <c r="E33" s="59"/>
      <c r="F33" s="60">
        <f>G33+H33</f>
        <v>48.5</v>
      </c>
      <c r="G33" s="59">
        <f>'[1]223 (Водоснабжение)'!$B$13</f>
        <v>48.5</v>
      </c>
      <c r="H33" s="61"/>
      <c r="I33" s="27">
        <f>'[2]Бюджет СОШ 51'!$M$33</f>
        <v>3</v>
      </c>
    </row>
    <row r="34" spans="1:9" s="28" customFormat="1" ht="12.75">
      <c r="A34" s="72" t="s">
        <v>40</v>
      </c>
      <c r="B34" s="52">
        <v>224</v>
      </c>
      <c r="C34" s="57">
        <f>D34+I34</f>
        <v>0</v>
      </c>
      <c r="D34" s="58">
        <f>E34+F34</f>
        <v>0</v>
      </c>
      <c r="E34" s="67"/>
      <c r="F34" s="25">
        <f>G34+H34</f>
        <v>0</v>
      </c>
      <c r="G34" s="67"/>
      <c r="H34" s="68"/>
      <c r="I34" s="73">
        <f>'[2]Бюджет СОШ 51'!$M$34</f>
        <v>0</v>
      </c>
    </row>
    <row r="35" spans="1:9" s="28" customFormat="1" ht="12.75">
      <c r="A35" s="51" t="s">
        <v>41</v>
      </c>
      <c r="B35" s="52">
        <v>225</v>
      </c>
      <c r="C35" s="23">
        <f aca="true" t="shared" si="10" ref="C35:I35">+C36+C37+C38+C39</f>
        <v>1458.7</v>
      </c>
      <c r="D35" s="24">
        <f t="shared" si="10"/>
        <v>1454.7</v>
      </c>
      <c r="E35" s="24">
        <f t="shared" si="10"/>
        <v>0</v>
      </c>
      <c r="F35" s="24">
        <f t="shared" si="10"/>
        <v>1454.7</v>
      </c>
      <c r="G35" s="24">
        <f t="shared" si="10"/>
        <v>469.7</v>
      </c>
      <c r="H35" s="23">
        <f t="shared" si="10"/>
        <v>985</v>
      </c>
      <c r="I35" s="50">
        <f t="shared" si="10"/>
        <v>4</v>
      </c>
    </row>
    <row r="36" spans="1:9" s="62" customFormat="1" ht="12.75">
      <c r="A36" s="55" t="s">
        <v>42</v>
      </c>
      <c r="B36" s="56"/>
      <c r="C36" s="57">
        <f>D36+I36</f>
        <v>43.2</v>
      </c>
      <c r="D36" s="58">
        <f>E36+F36</f>
        <v>43.2</v>
      </c>
      <c r="E36" s="59"/>
      <c r="F36" s="60">
        <f>G36+H36</f>
        <v>43.2</v>
      </c>
      <c r="G36" s="59">
        <f>'[1]225 (Содержание помещений )'!$B$13</f>
        <v>43.2</v>
      </c>
      <c r="H36" s="61"/>
      <c r="I36" s="27">
        <f>'[2]Бюджет СОШ 51'!$M$36</f>
        <v>0</v>
      </c>
    </row>
    <row r="37" spans="1:9" s="62" customFormat="1" ht="12.75">
      <c r="A37" s="55" t="s">
        <v>43</v>
      </c>
      <c r="B37" s="56"/>
      <c r="C37" s="57">
        <f>D37+I37</f>
        <v>118.5</v>
      </c>
      <c r="D37" s="58">
        <f>E37+F37</f>
        <v>114.5</v>
      </c>
      <c r="E37" s="59"/>
      <c r="F37" s="60">
        <f>G37+H37</f>
        <v>114.5</v>
      </c>
      <c r="G37" s="59">
        <f>'[1]225 (тех. обслуж имущ.)'!$B$13+'[1]225 (тех. обслуж имущ.-деп)'!$B$13+'[1]225 (тех. обслуж имущ.-деп) ОБЛ'!$B$13</f>
        <v>95.5</v>
      </c>
      <c r="H37" s="61">
        <f>'[1]225 (Тех.обслж.имущ.-прогр)'!$B$13</f>
        <v>19</v>
      </c>
      <c r="I37" s="27">
        <f>'[2]Бюджет СОШ 51'!$M$37</f>
        <v>4</v>
      </c>
    </row>
    <row r="38" spans="1:9" s="62" customFormat="1" ht="12.75">
      <c r="A38" s="55" t="s">
        <v>44</v>
      </c>
      <c r="B38" s="56"/>
      <c r="C38" s="57">
        <f>D38+I38</f>
        <v>630</v>
      </c>
      <c r="D38" s="58">
        <f>E38+F38</f>
        <v>630</v>
      </c>
      <c r="E38" s="59"/>
      <c r="F38" s="60">
        <f>G38+H38</f>
        <v>630</v>
      </c>
      <c r="G38" s="59">
        <f>'[1]225 (Текущий ремонт здания)'!$B$13+'[1]225 (Текущий рем. деп) ОБЛ'!$B$13+'[1]225 (Текущий рем. деп)'!$B$13</f>
        <v>331</v>
      </c>
      <c r="H38" s="61">
        <f>'[1]225 (Тек.ремонт-858-субс)'!$B$13</f>
        <v>299</v>
      </c>
      <c r="I38" s="27">
        <f>'[2]Бюджет СОШ 51'!$M$38</f>
        <v>0</v>
      </c>
    </row>
    <row r="39" spans="1:9" s="62" customFormat="1" ht="12.75">
      <c r="A39" s="55" t="s">
        <v>45</v>
      </c>
      <c r="B39" s="56"/>
      <c r="C39" s="57">
        <f>D39+I39</f>
        <v>667</v>
      </c>
      <c r="D39" s="58">
        <f>E39+F39</f>
        <v>667</v>
      </c>
      <c r="E39" s="59"/>
      <c r="F39" s="60">
        <f>G39+H39</f>
        <v>667</v>
      </c>
      <c r="G39" s="59">
        <f>'[1]225 (Капитальный ремонт)'!$B$13+'[1]225 (Кап. рем. Депутат)'!$B$13+'[1]225 (Кап. рем.-обл.д)'!$B$13</f>
        <v>0</v>
      </c>
      <c r="H39" s="61">
        <f>'[1]225 (Кап. рем.-программа)'!$B$13</f>
        <v>667</v>
      </c>
      <c r="I39" s="27">
        <f>'[2]Бюджет СОШ 51'!$M$39</f>
        <v>0</v>
      </c>
    </row>
    <row r="40" spans="1:9" s="28" customFormat="1" ht="12.75">
      <c r="A40" s="51" t="s">
        <v>46</v>
      </c>
      <c r="B40" s="52">
        <v>226</v>
      </c>
      <c r="C40" s="53">
        <f aca="true" t="shared" si="11" ref="C40:I40">C41+C46</f>
        <v>1962.2633899999998</v>
      </c>
      <c r="D40" s="25">
        <f t="shared" si="11"/>
        <v>1918.2633899999998</v>
      </c>
      <c r="E40" s="25">
        <f t="shared" si="11"/>
        <v>82.9</v>
      </c>
      <c r="F40" s="25">
        <f t="shared" si="11"/>
        <v>1835.3633899999998</v>
      </c>
      <c r="G40" s="25">
        <f t="shared" si="11"/>
        <v>490.5010299999999</v>
      </c>
      <c r="H40" s="53">
        <f t="shared" si="11"/>
        <v>1344.8623599999999</v>
      </c>
      <c r="I40" s="54">
        <f t="shared" si="11"/>
        <v>44</v>
      </c>
    </row>
    <row r="41" spans="1:9" s="28" customFormat="1" ht="12.75">
      <c r="A41" s="51" t="s">
        <v>47</v>
      </c>
      <c r="B41" s="52"/>
      <c r="C41" s="53">
        <f aca="true" t="shared" si="12" ref="C41:I41">C42+C43+C44+C45</f>
        <v>1824.3623599999999</v>
      </c>
      <c r="D41" s="25">
        <f t="shared" si="12"/>
        <v>1822.3623599999999</v>
      </c>
      <c r="E41" s="25">
        <f t="shared" si="12"/>
        <v>82.9</v>
      </c>
      <c r="F41" s="25">
        <f t="shared" si="12"/>
        <v>1739.4623599999998</v>
      </c>
      <c r="G41" s="25">
        <f t="shared" si="12"/>
        <v>394.5999999999999</v>
      </c>
      <c r="H41" s="53">
        <f t="shared" si="12"/>
        <v>1344.8623599999999</v>
      </c>
      <c r="I41" s="54">
        <f t="shared" si="12"/>
        <v>2</v>
      </c>
    </row>
    <row r="42" spans="1:9" s="62" customFormat="1" ht="12.75">
      <c r="A42" s="65" t="s">
        <v>48</v>
      </c>
      <c r="B42" s="56"/>
      <c r="C42" s="57">
        <f>D42+I42</f>
        <v>1316.1999999999998</v>
      </c>
      <c r="D42" s="58">
        <f>E42+F42</f>
        <v>1316.1999999999998</v>
      </c>
      <c r="E42" s="59"/>
      <c r="F42" s="60">
        <f>G42+H42</f>
        <v>1316.1999999999998</v>
      </c>
      <c r="G42" s="59">
        <f>'[1]226 (Питание)'!$B$13</f>
        <v>73.59999999999991</v>
      </c>
      <c r="H42" s="61">
        <f>'[1]226 (Питание-программы)'!$B$13</f>
        <v>1242.6</v>
      </c>
      <c r="I42" s="27">
        <f>'[2]Бюджет СОШ 51'!$M$42</f>
        <v>0</v>
      </c>
    </row>
    <row r="43" spans="1:9" s="62" customFormat="1" ht="15" customHeight="1">
      <c r="A43" s="65" t="s">
        <v>49</v>
      </c>
      <c r="B43" s="56"/>
      <c r="C43" s="57">
        <f>D43+I43</f>
        <v>0</v>
      </c>
      <c r="D43" s="58">
        <f>E43+F43</f>
        <v>0</v>
      </c>
      <c r="E43" s="59"/>
      <c r="F43" s="60">
        <f>G43+H43</f>
        <v>0</v>
      </c>
      <c r="G43" s="59"/>
      <c r="H43" s="61"/>
      <c r="I43" s="27">
        <f>'[2]Бюджет СОШ 51'!$M$43</f>
        <v>0</v>
      </c>
    </row>
    <row r="44" spans="1:9" s="62" customFormat="1" ht="12.75">
      <c r="A44" s="65" t="s">
        <v>50</v>
      </c>
      <c r="B44" s="56"/>
      <c r="C44" s="57">
        <f>D44+I44</f>
        <v>0</v>
      </c>
      <c r="D44" s="58">
        <f>E44+F44</f>
        <v>0</v>
      </c>
      <c r="E44" s="59"/>
      <c r="F44" s="60">
        <f>G44+H44</f>
        <v>0</v>
      </c>
      <c r="G44" s="59"/>
      <c r="H44" s="61"/>
      <c r="I44" s="27">
        <f>'[2]Бюджет СОШ 51'!$M$44</f>
        <v>0</v>
      </c>
    </row>
    <row r="45" spans="1:9" s="62" customFormat="1" ht="12.75">
      <c r="A45" s="65" t="s">
        <v>51</v>
      </c>
      <c r="B45" s="56"/>
      <c r="C45" s="57">
        <f>D45+I45</f>
        <v>508.16236000000004</v>
      </c>
      <c r="D45" s="58">
        <f>E45+F45</f>
        <v>506.16236000000004</v>
      </c>
      <c r="E45" s="59">
        <f>'[1]226 (Прочие услуги субвенция)'!$B$13</f>
        <v>82.9</v>
      </c>
      <c r="F45" s="60">
        <f>G45+H45</f>
        <v>423.26236</v>
      </c>
      <c r="G45" s="59">
        <f>'[1]226 (Прочие услуги местный бюд)'!$B$13+'[1]Прочие Деп. обл'!$B$13+'[1]226 прочие Депутат'!$B$13+'[1]226 (Прочие услуги труд.бриг.)'!$B$13</f>
        <v>321</v>
      </c>
      <c r="H45" s="61">
        <f>'[1]226 (Прочие-758-субв)'!$B$13+'[1]226 (Прочие-858-субс)'!$B$13+'[1]226 (Прочие ЭСКУР-программы)'!$B$13+'[1]226 (Прочие услуги прогр(79518)'!$B$13+'[1]226 (Прочие услуги про (79510)'!$B$13</f>
        <v>102.26236</v>
      </c>
      <c r="I45" s="27">
        <f>'[2]Бюджет СОШ 51'!$M$45</f>
        <v>2</v>
      </c>
    </row>
    <row r="46" spans="1:9" s="28" customFormat="1" ht="12.75">
      <c r="A46" s="74" t="s">
        <v>52</v>
      </c>
      <c r="B46" s="52"/>
      <c r="C46" s="57">
        <f>D46+I46</f>
        <v>137.90103</v>
      </c>
      <c r="D46" s="58">
        <f>E46+F46</f>
        <v>95.90103</v>
      </c>
      <c r="E46" s="75"/>
      <c r="F46" s="25">
        <f>G46+H46</f>
        <v>95.90103</v>
      </c>
      <c r="G46" s="75">
        <f>'[1]226 (пришк лагерь. обл. деньги)'!$B$13</f>
        <v>95.90103</v>
      </c>
      <c r="H46" s="76"/>
      <c r="I46" s="27">
        <f>'[2]Бюджет СОШ 51'!$M$46</f>
        <v>42</v>
      </c>
    </row>
    <row r="47" spans="1:9" s="80" customFormat="1" ht="12.75">
      <c r="A47" s="66" t="s">
        <v>53</v>
      </c>
      <c r="B47" s="47">
        <v>260</v>
      </c>
      <c r="C47" s="77">
        <f aca="true" t="shared" si="13" ref="C47:I47">+C48</f>
        <v>0</v>
      </c>
      <c r="D47" s="78">
        <f t="shared" si="13"/>
        <v>0</v>
      </c>
      <c r="E47" s="79">
        <f t="shared" si="13"/>
        <v>0</v>
      </c>
      <c r="F47" s="49">
        <f t="shared" si="13"/>
        <v>0</v>
      </c>
      <c r="G47" s="79">
        <f t="shared" si="13"/>
        <v>0</v>
      </c>
      <c r="H47" s="77">
        <f t="shared" si="13"/>
        <v>0</v>
      </c>
      <c r="I47" s="50">
        <f t="shared" si="13"/>
        <v>0</v>
      </c>
    </row>
    <row r="48" spans="1:9" s="28" customFormat="1" ht="12.75">
      <c r="A48" s="51" t="s">
        <v>54</v>
      </c>
      <c r="B48" s="52">
        <v>262</v>
      </c>
      <c r="C48" s="81">
        <f aca="true" t="shared" si="14" ref="C48:I48">+C49+C50</f>
        <v>0</v>
      </c>
      <c r="D48" s="82">
        <f t="shared" si="14"/>
        <v>0</v>
      </c>
      <c r="E48" s="83">
        <f t="shared" si="14"/>
        <v>0</v>
      </c>
      <c r="F48" s="25">
        <f t="shared" si="14"/>
        <v>0</v>
      </c>
      <c r="G48" s="83">
        <f t="shared" si="14"/>
        <v>0</v>
      </c>
      <c r="H48" s="81">
        <f t="shared" si="14"/>
        <v>0</v>
      </c>
      <c r="I48" s="54">
        <f t="shared" si="14"/>
        <v>0</v>
      </c>
    </row>
    <row r="49" spans="1:9" s="62" customFormat="1" ht="12.75">
      <c r="A49" s="55" t="s">
        <v>55</v>
      </c>
      <c r="B49" s="56"/>
      <c r="C49" s="57">
        <f>D49+I49</f>
        <v>0</v>
      </c>
      <c r="D49" s="58">
        <f>E49+F49</f>
        <v>0</v>
      </c>
      <c r="E49" s="59"/>
      <c r="F49" s="60">
        <f>G49+H49</f>
        <v>0</v>
      </c>
      <c r="G49" s="59">
        <f>'[1]262 (Возмещение РП)'!$B$13</f>
        <v>0</v>
      </c>
      <c r="H49" s="61"/>
      <c r="I49" s="27">
        <f>'[2]Бюджет СОШ 51'!$M$49</f>
        <v>0</v>
      </c>
    </row>
    <row r="50" spans="1:9" s="62" customFormat="1" ht="12.75">
      <c r="A50" s="55" t="s">
        <v>56</v>
      </c>
      <c r="B50" s="56"/>
      <c r="C50" s="57">
        <f>D50+I50</f>
        <v>0</v>
      </c>
      <c r="D50" s="58">
        <f>E50+F50</f>
        <v>0</v>
      </c>
      <c r="E50" s="59"/>
      <c r="F50" s="60">
        <f>G50+H50</f>
        <v>0</v>
      </c>
      <c r="G50" s="59">
        <f>'[1]262 (прочие)на летний отдых'!$B$13</f>
        <v>0</v>
      </c>
      <c r="H50" s="61"/>
      <c r="I50" s="27">
        <f>'[2]Бюджет СОШ 51'!$M$50</f>
        <v>0</v>
      </c>
    </row>
    <row r="51" spans="1:9" s="80" customFormat="1" ht="12.75">
      <c r="A51" s="66" t="s">
        <v>57</v>
      </c>
      <c r="B51" s="47">
        <v>290</v>
      </c>
      <c r="C51" s="48">
        <f aca="true" t="shared" si="15" ref="C51:I51">SUM(C52:C56)</f>
        <v>227.09972</v>
      </c>
      <c r="D51" s="49">
        <f t="shared" si="15"/>
        <v>22.09972</v>
      </c>
      <c r="E51" s="49">
        <f t="shared" si="15"/>
        <v>0</v>
      </c>
      <c r="F51" s="49">
        <f t="shared" si="15"/>
        <v>22.09972</v>
      </c>
      <c r="G51" s="49">
        <f t="shared" si="15"/>
        <v>22.09972</v>
      </c>
      <c r="H51" s="48">
        <f t="shared" si="15"/>
        <v>0</v>
      </c>
      <c r="I51" s="50">
        <f t="shared" si="15"/>
        <v>205</v>
      </c>
    </row>
    <row r="52" spans="1:9" s="62" customFormat="1" ht="12.75">
      <c r="A52" s="65" t="s">
        <v>58</v>
      </c>
      <c r="B52" s="56"/>
      <c r="C52" s="57">
        <f>D52+I52</f>
        <v>0</v>
      </c>
      <c r="D52" s="58">
        <f>E52+F52</f>
        <v>0</v>
      </c>
      <c r="E52" s="59"/>
      <c r="F52" s="60">
        <f>G52+H52</f>
        <v>0</v>
      </c>
      <c r="G52" s="59"/>
      <c r="H52" s="61"/>
      <c r="I52" s="27"/>
    </row>
    <row r="53" spans="1:9" s="62" customFormat="1" ht="12.75">
      <c r="A53" s="65" t="s">
        <v>59</v>
      </c>
      <c r="B53" s="56"/>
      <c r="C53" s="57">
        <f>D53+I53</f>
        <v>1</v>
      </c>
      <c r="D53" s="58">
        <f>E53+F53</f>
        <v>0</v>
      </c>
      <c r="E53" s="59"/>
      <c r="F53" s="60">
        <f>G53+H53</f>
        <v>0</v>
      </c>
      <c r="G53" s="59">
        <f>'[1]290 (Штрафы, пени)'!$B$13</f>
        <v>0</v>
      </c>
      <c r="H53" s="61"/>
      <c r="I53" s="27">
        <f>'[2]Бюджет СОШ 51'!$M$53</f>
        <v>1</v>
      </c>
    </row>
    <row r="54" spans="1:9" s="62" customFormat="1" ht="12.75">
      <c r="A54" s="65" t="s">
        <v>60</v>
      </c>
      <c r="B54" s="56"/>
      <c r="C54" s="57">
        <f>D54+I54</f>
        <v>0</v>
      </c>
      <c r="D54" s="58">
        <f>E54+F54</f>
        <v>0</v>
      </c>
      <c r="E54" s="59"/>
      <c r="F54" s="60">
        <f>G54+H54</f>
        <v>0</v>
      </c>
      <c r="G54" s="59">
        <f>'[1]290 (Налоги)'!$B$13</f>
        <v>0</v>
      </c>
      <c r="H54" s="61"/>
      <c r="I54" s="27">
        <f>'[2]Бюджет СОШ 51'!$M$54</f>
        <v>0</v>
      </c>
    </row>
    <row r="55" spans="1:9" s="62" customFormat="1" ht="12.75">
      <c r="A55" s="65" t="s">
        <v>61</v>
      </c>
      <c r="B55" s="56"/>
      <c r="C55" s="57">
        <f>D55+I55</f>
        <v>0</v>
      </c>
      <c r="D55" s="58">
        <f>E55+F55</f>
        <v>0</v>
      </c>
      <c r="E55" s="59"/>
      <c r="F55" s="60">
        <f>G55+H55</f>
        <v>0</v>
      </c>
      <c r="G55" s="59">
        <f>'[1]290 (гос. пошлина, лицен. и др)'!$B$13</f>
        <v>0</v>
      </c>
      <c r="H55" s="61"/>
      <c r="I55" s="27">
        <f>'[2]Бюджет СОШ 51'!$M$55</f>
        <v>0</v>
      </c>
    </row>
    <row r="56" spans="1:9" s="62" customFormat="1" ht="12.75">
      <c r="A56" s="65" t="s">
        <v>62</v>
      </c>
      <c r="B56" s="56"/>
      <c r="C56" s="57">
        <f>D56+I56</f>
        <v>226.09972</v>
      </c>
      <c r="D56" s="58">
        <f>E56+F56</f>
        <v>22.09972</v>
      </c>
      <c r="E56" s="59"/>
      <c r="F56" s="60">
        <f>G56+H56</f>
        <v>22.09972</v>
      </c>
      <c r="G56" s="59">
        <f>'[1]290 (Прочие расходы) труд брига'!$B$13+'[1]290 (прочие Депутат-обл.)'!$B$13</f>
        <v>22.09972</v>
      </c>
      <c r="H56" s="61"/>
      <c r="I56" s="27">
        <f>'[2]Бюджет СОШ 51'!$M$56</f>
        <v>204</v>
      </c>
    </row>
    <row r="57" spans="1:9" s="20" customFormat="1" ht="15">
      <c r="A57" s="84" t="s">
        <v>63</v>
      </c>
      <c r="B57" s="85">
        <v>300</v>
      </c>
      <c r="C57" s="86">
        <f aca="true" t="shared" si="16" ref="C57:I57">+C58+C62</f>
        <v>3847.68073</v>
      </c>
      <c r="D57" s="87">
        <f t="shared" si="16"/>
        <v>3556.68073</v>
      </c>
      <c r="E57" s="87">
        <f t="shared" si="16"/>
        <v>938.69354</v>
      </c>
      <c r="F57" s="87">
        <f t="shared" si="16"/>
        <v>2617.98719</v>
      </c>
      <c r="G57" s="87">
        <f t="shared" si="16"/>
        <v>1469.86036</v>
      </c>
      <c r="H57" s="86">
        <f t="shared" si="16"/>
        <v>1148.12683</v>
      </c>
      <c r="I57" s="50">
        <f t="shared" si="16"/>
        <v>291</v>
      </c>
    </row>
    <row r="58" spans="1:9" s="20" customFormat="1" ht="12.75">
      <c r="A58" s="66" t="s">
        <v>64</v>
      </c>
      <c r="B58" s="47">
        <v>310</v>
      </c>
      <c r="C58" s="48">
        <f aca="true" t="shared" si="17" ref="C58:I58">SUM(C59:C61)</f>
        <v>2431.84537</v>
      </c>
      <c r="D58" s="49">
        <f t="shared" si="17"/>
        <v>2254.84537</v>
      </c>
      <c r="E58" s="49">
        <f t="shared" si="17"/>
        <v>901.69354</v>
      </c>
      <c r="F58" s="49">
        <f t="shared" si="17"/>
        <v>1353.15183</v>
      </c>
      <c r="G58" s="49">
        <f t="shared" si="17"/>
        <v>438</v>
      </c>
      <c r="H58" s="48">
        <f t="shared" si="17"/>
        <v>915.15183</v>
      </c>
      <c r="I58" s="50">
        <f t="shared" si="17"/>
        <v>177</v>
      </c>
    </row>
    <row r="59" spans="1:9" s="62" customFormat="1" ht="12.75">
      <c r="A59" s="55" t="s">
        <v>65</v>
      </c>
      <c r="B59" s="56"/>
      <c r="C59" s="57">
        <f>D59+I59</f>
        <v>273</v>
      </c>
      <c r="D59" s="58">
        <f>E59+F59</f>
        <v>273</v>
      </c>
      <c r="E59" s="59">
        <f>'[1]310 (Учебники субвенция)'!$B$13</f>
        <v>93</v>
      </c>
      <c r="F59" s="60">
        <f>G59+H59</f>
        <v>180</v>
      </c>
      <c r="G59" s="59">
        <f>'[1]310 (Учебники)'!$B$13</f>
        <v>100</v>
      </c>
      <c r="H59" s="61">
        <f>'[1]310 (учебники-758-субв)'!$B$13+'[1]310 (Учебники м.б. прога)'!$B$13</f>
        <v>80</v>
      </c>
      <c r="I59" s="27">
        <f>'[2]Бюджет СОШ 51'!$M$59</f>
        <v>0</v>
      </c>
    </row>
    <row r="60" spans="1:9" s="62" customFormat="1" ht="12.75">
      <c r="A60" s="55" t="s">
        <v>66</v>
      </c>
      <c r="B60" s="56"/>
      <c r="C60" s="57">
        <f>D60+I60</f>
        <v>2158.84537</v>
      </c>
      <c r="D60" s="58">
        <f>E60+F60</f>
        <v>1981.84537</v>
      </c>
      <c r="E60" s="59">
        <f>'[1]310 (Оборудование-субв) '!$B$13</f>
        <v>808.69354</v>
      </c>
      <c r="F60" s="60">
        <f>G60+H60</f>
        <v>1173.15183</v>
      </c>
      <c r="G60" s="59">
        <f>'[1]310 (Оборудование)мб'!$B$13+'[1]310 (Оборудование-д.с.'!$B$13+'[1]310 (Оборудование-д.с. обл.)'!$B$13+'[1]310 (Оборудование-обл.'!$B$13</f>
        <v>338</v>
      </c>
      <c r="H60" s="61">
        <f>'[1]310 (оборудование-758-субв)'!$B$13+'[1]310 (оборудование-858-субс)'!$B$13+'[1]310 (Оборудование-прогр.)'!$B$13</f>
        <v>835.15183</v>
      </c>
      <c r="I60" s="27">
        <f>'[2]Бюджет СОШ 51'!$M$60</f>
        <v>177</v>
      </c>
    </row>
    <row r="61" spans="1:9" s="62" customFormat="1" ht="12.75">
      <c r="A61" s="55" t="s">
        <v>67</v>
      </c>
      <c r="B61" s="56"/>
      <c r="C61" s="57">
        <f>D61+I61</f>
        <v>0</v>
      </c>
      <c r="D61" s="58">
        <f>E61+F61</f>
        <v>0</v>
      </c>
      <c r="E61" s="59">
        <f>'[1]310 (проч. о.с.-субв)'!$B$13</f>
        <v>0</v>
      </c>
      <c r="F61" s="60">
        <f>G61+H61</f>
        <v>0</v>
      </c>
      <c r="G61" s="59">
        <f>'[1]310 (Прочие о.с.)'!$B$13+'[1]310 (Прочие деп. обл.)'!$B$13</f>
        <v>0</v>
      </c>
      <c r="H61" s="61">
        <f>'[1]310 (Прочие прогр.)'!$B$13</f>
        <v>0</v>
      </c>
      <c r="I61" s="27">
        <f>'[2]Бюджет СОШ 51'!$M$61</f>
        <v>0</v>
      </c>
    </row>
    <row r="62" spans="1:9" s="20" customFormat="1" ht="12.75">
      <c r="A62" s="66" t="s">
        <v>68</v>
      </c>
      <c r="B62" s="47">
        <v>340</v>
      </c>
      <c r="C62" s="48">
        <f aca="true" t="shared" si="18" ref="C62:I62">C63+C70</f>
        <v>1415.83536</v>
      </c>
      <c r="D62" s="49">
        <f t="shared" si="18"/>
        <v>1301.83536</v>
      </c>
      <c r="E62" s="49">
        <f t="shared" si="18"/>
        <v>37</v>
      </c>
      <c r="F62" s="49">
        <f t="shared" si="18"/>
        <v>1264.83536</v>
      </c>
      <c r="G62" s="49">
        <f t="shared" si="18"/>
        <v>1031.86036</v>
      </c>
      <c r="H62" s="48">
        <f t="shared" si="18"/>
        <v>232.975</v>
      </c>
      <c r="I62" s="50">
        <f t="shared" si="18"/>
        <v>114</v>
      </c>
    </row>
    <row r="63" spans="1:9" s="28" customFormat="1" ht="12.75">
      <c r="A63" s="51" t="s">
        <v>69</v>
      </c>
      <c r="B63" s="52"/>
      <c r="C63" s="57">
        <f aca="true" t="shared" si="19" ref="C63:C70">D63+I63</f>
        <v>1415.83536</v>
      </c>
      <c r="D63" s="24">
        <f aca="true" t="shared" si="20" ref="D63:I63">SUM(D64:D69)</f>
        <v>1301.83536</v>
      </c>
      <c r="E63" s="24">
        <f t="shared" si="20"/>
        <v>37</v>
      </c>
      <c r="F63" s="24">
        <f t="shared" si="20"/>
        <v>1264.83536</v>
      </c>
      <c r="G63" s="24">
        <f t="shared" si="20"/>
        <v>1031.86036</v>
      </c>
      <c r="H63" s="23">
        <f t="shared" si="20"/>
        <v>232.975</v>
      </c>
      <c r="I63" s="88">
        <f t="shared" si="20"/>
        <v>114</v>
      </c>
    </row>
    <row r="64" spans="1:9" s="62" customFormat="1" ht="12.75">
      <c r="A64" s="55" t="s">
        <v>70</v>
      </c>
      <c r="B64" s="56"/>
      <c r="C64" s="57">
        <f t="shared" si="19"/>
        <v>13.26316</v>
      </c>
      <c r="D64" s="58">
        <f aca="true" t="shared" si="21" ref="D64:D70">E64+F64</f>
        <v>13.26316</v>
      </c>
      <c r="E64" s="89"/>
      <c r="F64" s="60">
        <f aca="true" t="shared" si="22" ref="F64:F70">G64+H64</f>
        <v>13.26316</v>
      </c>
      <c r="G64" s="89">
        <f>'[1]340 (Мягкий инвентарь)'!$B$13+'[1]340 (Мягкий инвентарь-5227100)'!$B$13</f>
        <v>13.26316</v>
      </c>
      <c r="H64" s="90"/>
      <c r="I64" s="27">
        <f>'[2]Бюджет СОШ 51'!$M$64</f>
        <v>0</v>
      </c>
    </row>
    <row r="65" spans="1:9" s="62" customFormat="1" ht="12.75">
      <c r="A65" s="55" t="s">
        <v>71</v>
      </c>
      <c r="B65" s="56"/>
      <c r="C65" s="57">
        <f t="shared" si="19"/>
        <v>22</v>
      </c>
      <c r="D65" s="58">
        <f t="shared" si="21"/>
        <v>12</v>
      </c>
      <c r="E65" s="89">
        <f>'[1]340 (мед. субв)'!$B$13</f>
        <v>12</v>
      </c>
      <c r="F65" s="60">
        <f t="shared" si="22"/>
        <v>0</v>
      </c>
      <c r="G65" s="89">
        <f>'[1]340 (Медикаменты)'!$B$13</f>
        <v>0</v>
      </c>
      <c r="H65" s="90"/>
      <c r="I65" s="27">
        <f>'[2]Бюджет СОШ 51'!$M$65</f>
        <v>10</v>
      </c>
    </row>
    <row r="66" spans="1:9" s="62" customFormat="1" ht="12.75">
      <c r="A66" s="55" t="s">
        <v>72</v>
      </c>
      <c r="B66" s="56"/>
      <c r="C66" s="57">
        <f t="shared" si="19"/>
        <v>367.5972</v>
      </c>
      <c r="D66" s="58">
        <f t="shared" si="21"/>
        <v>367.5972</v>
      </c>
      <c r="E66" s="89"/>
      <c r="F66" s="60">
        <f t="shared" si="22"/>
        <v>367.5972</v>
      </c>
      <c r="G66" s="89">
        <f>'[1]340 (Продукты питания) '!$B$13+'[1]340 (питание-молоко)м.б.)'!$B$13+'[1]340 питание обл деньги'!$B$13</f>
        <v>154.5972</v>
      </c>
      <c r="H66" s="89">
        <f>'[1]340 (Питание-молоко субс.)'!$B$13</f>
        <v>213</v>
      </c>
      <c r="I66" s="27">
        <f>'[2]Бюджет СОШ 51'!$M$66</f>
        <v>0</v>
      </c>
    </row>
    <row r="67" spans="1:9" s="62" customFormat="1" ht="12.75">
      <c r="A67" s="55" t="s">
        <v>73</v>
      </c>
      <c r="B67" s="56"/>
      <c r="C67" s="57">
        <f t="shared" si="19"/>
        <v>0</v>
      </c>
      <c r="D67" s="58">
        <f t="shared" si="21"/>
        <v>0</v>
      </c>
      <c r="E67" s="89"/>
      <c r="F67" s="60">
        <f t="shared" si="22"/>
        <v>0</v>
      </c>
      <c r="G67" s="89">
        <f>'[1]340 (ГСМ)'!$B$13</f>
        <v>0</v>
      </c>
      <c r="H67" s="90"/>
      <c r="I67" s="27">
        <f>'[2]Бюджет СОШ 51'!$M$67</f>
        <v>0</v>
      </c>
    </row>
    <row r="68" spans="1:9" s="62" customFormat="1" ht="12.75">
      <c r="A68" s="55" t="s">
        <v>74</v>
      </c>
      <c r="B68" s="56"/>
      <c r="C68" s="57">
        <f t="shared" si="19"/>
        <v>0</v>
      </c>
      <c r="D68" s="58">
        <f t="shared" si="21"/>
        <v>0</v>
      </c>
      <c r="E68" s="89"/>
      <c r="F68" s="60">
        <f t="shared" si="22"/>
        <v>0</v>
      </c>
      <c r="G68" s="89"/>
      <c r="H68" s="90"/>
      <c r="I68" s="27">
        <f>'[2]Бюджет СОШ 51'!$M$68</f>
        <v>0</v>
      </c>
    </row>
    <row r="69" spans="1:9" s="62" customFormat="1" ht="12.75">
      <c r="A69" s="91" t="s">
        <v>75</v>
      </c>
      <c r="B69" s="92"/>
      <c r="C69" s="57">
        <f t="shared" si="19"/>
        <v>1012.975</v>
      </c>
      <c r="D69" s="58">
        <f t="shared" si="21"/>
        <v>908.975</v>
      </c>
      <c r="E69" s="93">
        <f>'[1]340 (Прочие м.з. субвенция)'!$B$13</f>
        <v>25</v>
      </c>
      <c r="F69" s="60">
        <f t="shared" si="22"/>
        <v>883.975</v>
      </c>
      <c r="G69" s="89">
        <f>'[1]340 (Проч. м.з.)'!$B$13+'[1]340 (Прочие Депутат)'!$B$13+'[1]340 (Прочие Депутат-ОБЛ)'!$B$13</f>
        <v>864</v>
      </c>
      <c r="H69" s="90">
        <f>'[1]Проч м.з. Обл. Прог.'!$B$13+'[1]340 (Проч. м.з.-программа)'!$B$13</f>
        <v>19.975</v>
      </c>
      <c r="I69" s="29">
        <f>'[2]Бюджет СОШ 51'!$M$69</f>
        <v>104</v>
      </c>
    </row>
    <row r="70" spans="1:9" s="28" customFormat="1" ht="13.5" thickBot="1">
      <c r="A70" s="74" t="s">
        <v>52</v>
      </c>
      <c r="B70" s="94"/>
      <c r="C70" s="57">
        <f t="shared" si="19"/>
        <v>0</v>
      </c>
      <c r="D70" s="58">
        <f t="shared" si="21"/>
        <v>0</v>
      </c>
      <c r="E70" s="93"/>
      <c r="F70" s="25">
        <f t="shared" si="22"/>
        <v>0</v>
      </c>
      <c r="G70" s="93"/>
      <c r="H70" s="95"/>
      <c r="I70" s="96">
        <f>'[2]Бюджет СОШ 51'!$M$70</f>
        <v>0</v>
      </c>
    </row>
    <row r="71" spans="1:9" s="20" customFormat="1" ht="15.75" thickBot="1">
      <c r="A71" s="97" t="s">
        <v>76</v>
      </c>
      <c r="B71" s="98" t="s">
        <v>77</v>
      </c>
      <c r="C71" s="37">
        <f aca="true" t="shared" si="23" ref="C71:I71">+C12+C57</f>
        <v>24289.7153</v>
      </c>
      <c r="D71" s="38">
        <f t="shared" si="23"/>
        <v>23415.7153</v>
      </c>
      <c r="E71" s="38">
        <f t="shared" si="23"/>
        <v>16047.914999999999</v>
      </c>
      <c r="F71" s="38">
        <f t="shared" si="23"/>
        <v>7367.8003</v>
      </c>
      <c r="G71" s="38">
        <f t="shared" si="23"/>
        <v>3886.8111099999996</v>
      </c>
      <c r="H71" s="37">
        <f t="shared" si="23"/>
        <v>3480.9891900000002</v>
      </c>
      <c r="I71" s="99">
        <f t="shared" si="23"/>
        <v>874</v>
      </c>
    </row>
    <row r="75" spans="1:6" ht="12.75">
      <c r="A75" s="2" t="s">
        <v>78</v>
      </c>
      <c r="B75" s="100"/>
      <c r="F75" s="100" t="s">
        <v>79</v>
      </c>
    </row>
    <row r="78" ht="12.75">
      <c r="A78" s="100" t="s">
        <v>80</v>
      </c>
    </row>
  </sheetData>
  <mergeCells count="4">
    <mergeCell ref="A2:B3"/>
    <mergeCell ref="C2:C4"/>
    <mergeCell ref="D2:I2"/>
    <mergeCell ref="D3:H3"/>
  </mergeCells>
  <conditionalFormatting sqref="C5:I7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Cyr,полужирный"&amp;14Плановые ассигнования на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2012-10-23T06:13:20Z</cp:lastPrinted>
  <dcterms:created xsi:type="dcterms:W3CDTF">2012-10-22T11:27:28Z</dcterms:created>
  <dcterms:modified xsi:type="dcterms:W3CDTF">2012-10-23T06:14:13Z</dcterms:modified>
  <cp:category/>
  <cp:version/>
  <cp:contentType/>
  <cp:contentStatus/>
</cp:coreProperties>
</file>